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/>
  <bookViews>
    <workbookView xWindow="0" yWindow="435" windowWidth="20730" windowHeight="11760" tabRatio="500" activeTab="5"/>
  </bookViews>
  <sheets>
    <sheet name="тит" sheetId="17" r:id="rId1"/>
    <sheet name="СУД" sheetId="7" r:id="rId2"/>
    <sheet name="ГРАФ" sheetId="6" r:id="rId3"/>
    <sheet name="БРИГАДЫ" sheetId="8" r:id="rId4"/>
    <sheet name="СОСТ-М" sheetId="9" r:id="rId5"/>
    <sheet name="СОСТ-Ж" sheetId="10" r:id="rId6"/>
    <sheet name="инд ж" sheetId="3" r:id="rId7"/>
    <sheet name="Син ж" sheetId="2" r:id="rId8"/>
    <sheet name="инд м" sheetId="14" r:id="rId9"/>
    <sheet name="Син м" sheetId="1" r:id="rId10"/>
    <sheet name="КОМ ПРЕДВ." sheetId="16" r:id="rId11"/>
    <sheet name="фин-инд" sheetId="12" r:id="rId12"/>
    <sheet name="фин-син" sheetId="13" r:id="rId13"/>
    <sheet name="комад фин " sheetId="15" r:id="rId14"/>
    <sheet name="ОБЩ." sheetId="11" r:id="rId15"/>
  </sheets>
  <definedNames>
    <definedName name="_xlnm.Print_Area" localSheetId="3">БРИГАДЫ!$A$1:$H$43</definedName>
    <definedName name="_xlnm.Print_Area" localSheetId="2">ГРАФ!$A$1:$B$55</definedName>
    <definedName name="_xlnm.Print_Area" localSheetId="8">'инд м'!$A$1:$AJ$53</definedName>
    <definedName name="_xlnm.Print_Area" localSheetId="10">'КОМ ПРЕДВ.'!$A$1:$F$62</definedName>
    <definedName name="_xlnm.Print_Area" localSheetId="13">'комад фин '!$A$1:$O$44</definedName>
    <definedName name="_xlnm.Print_Area" localSheetId="14">ОБЩ.!$A$1:$F$30</definedName>
    <definedName name="_xlnm.Print_Area" localSheetId="7">'Син ж'!$A$1:$AJ$21</definedName>
    <definedName name="_xlnm.Print_Area" localSheetId="9">'Син м'!$A$1:$AJ$26</definedName>
    <definedName name="_xlnm.Print_Area" localSheetId="5">'СОСТ-Ж'!$A$1:$G$50</definedName>
    <definedName name="_xlnm.Print_Area" localSheetId="4">'СОСТ-М'!$A$1:$G$68</definedName>
    <definedName name="_xlnm.Print_Area" localSheetId="1">СУД!$A$1:$E$52</definedName>
    <definedName name="_xlnm.Print_Area" localSheetId="0">тит!$A$1:$J$60</definedName>
    <definedName name="_xlnm.Print_Area" localSheetId="11">'фин-инд'!$A$1:$AI$33</definedName>
    <definedName name="_xlnm.Print_Area" localSheetId="12">'фин-син'!$A$1:$T$27</definedName>
  </definedNames>
  <calcPr calcId="12451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5"/>
  <c r="K15"/>
  <c r="N15"/>
  <c r="J25"/>
  <c r="J26"/>
  <c r="J29"/>
  <c r="J30"/>
  <c r="J37"/>
  <c r="J38"/>
  <c r="J33"/>
  <c r="J34"/>
  <c r="J24"/>
  <c r="J28"/>
  <c r="J36"/>
  <c r="J32"/>
  <c r="J8"/>
  <c r="J9"/>
  <c r="J7"/>
  <c r="J12"/>
  <c r="J13"/>
  <c r="J11"/>
  <c r="J19"/>
  <c r="J20"/>
  <c r="J21"/>
  <c r="J16"/>
  <c r="J17"/>
  <c r="K26"/>
  <c r="K25"/>
  <c r="K29"/>
  <c r="K30"/>
  <c r="K37"/>
  <c r="K38"/>
  <c r="K33"/>
  <c r="K34"/>
  <c r="K8"/>
  <c r="K9"/>
  <c r="K12"/>
  <c r="K13"/>
  <c r="K20"/>
  <c r="K21"/>
  <c r="K16"/>
  <c r="K17"/>
  <c r="K24"/>
  <c r="K28"/>
  <c r="K36"/>
  <c r="K32"/>
  <c r="K7"/>
  <c r="K11"/>
  <c r="K19"/>
  <c r="N17" i="12"/>
  <c r="N21"/>
  <c r="N26" i="15"/>
  <c r="N25"/>
  <c r="N24"/>
  <c r="O24"/>
  <c r="N30"/>
  <c r="N29"/>
  <c r="N28"/>
  <c r="O28"/>
  <c r="N38"/>
  <c r="N37"/>
  <c r="N36"/>
  <c r="O36"/>
  <c r="N34"/>
  <c r="N33"/>
  <c r="N32"/>
  <c r="O32"/>
  <c r="N9"/>
  <c r="N8"/>
  <c r="N7"/>
  <c r="O7"/>
  <c r="N13"/>
  <c r="N12"/>
  <c r="N11"/>
  <c r="O11"/>
  <c r="N21"/>
  <c r="N20"/>
  <c r="N19"/>
  <c r="O19"/>
  <c r="N17"/>
  <c r="N16"/>
  <c r="O15"/>
  <c r="AJ48" i="14"/>
  <c r="O47"/>
  <c r="P47"/>
  <c r="S47"/>
  <c r="Z47"/>
  <c r="AA47"/>
  <c r="AD47"/>
  <c r="AE47"/>
  <c r="AJ47"/>
  <c r="AF47"/>
  <c r="O46"/>
  <c r="P46"/>
  <c r="S46"/>
  <c r="Z46"/>
  <c r="AA46"/>
  <c r="AD46"/>
  <c r="AE46"/>
  <c r="AJ46"/>
  <c r="AF46"/>
  <c r="O45"/>
  <c r="P45"/>
  <c r="S45"/>
  <c r="Z45"/>
  <c r="AA45"/>
  <c r="AD45"/>
  <c r="AE45"/>
  <c r="AJ45"/>
  <c r="AF45"/>
  <c r="O44"/>
  <c r="P44"/>
  <c r="S44"/>
  <c r="Z44"/>
  <c r="AA44"/>
  <c r="AD44"/>
  <c r="AE44"/>
  <c r="AJ44"/>
  <c r="AF44"/>
  <c r="O43"/>
  <c r="P43"/>
  <c r="S43"/>
  <c r="Z43"/>
  <c r="AA43"/>
  <c r="AD43"/>
  <c r="AE43"/>
  <c r="AJ43"/>
  <c r="AF43"/>
  <c r="O42"/>
  <c r="P42"/>
  <c r="S42"/>
  <c r="Z42"/>
  <c r="AA42"/>
  <c r="AD42"/>
  <c r="AE42"/>
  <c r="AJ42"/>
  <c r="AF42"/>
  <c r="O41"/>
  <c r="P41"/>
  <c r="S41"/>
  <c r="Z41"/>
  <c r="AA41"/>
  <c r="AD41"/>
  <c r="AE41"/>
  <c r="AJ41"/>
  <c r="AF41"/>
  <c r="O40"/>
  <c r="P40"/>
  <c r="S40"/>
  <c r="Z40"/>
  <c r="AA40"/>
  <c r="AD40"/>
  <c r="AE40"/>
  <c r="AJ40"/>
  <c r="AF40"/>
  <c r="O39"/>
  <c r="P39"/>
  <c r="S39"/>
  <c r="Z39"/>
  <c r="AA39"/>
  <c r="AD39"/>
  <c r="AE39"/>
  <c r="AJ39"/>
  <c r="AF39"/>
  <c r="O38"/>
  <c r="P38"/>
  <c r="S38"/>
  <c r="Z38"/>
  <c r="AA38"/>
  <c r="AD38"/>
  <c r="AE38"/>
  <c r="AJ38"/>
  <c r="AF38"/>
  <c r="O37"/>
  <c r="P37"/>
  <c r="S37"/>
  <c r="Z37"/>
  <c r="AA37"/>
  <c r="AD37"/>
  <c r="AE37"/>
  <c r="AJ37"/>
  <c r="AF37"/>
  <c r="O36"/>
  <c r="P36"/>
  <c r="S36"/>
  <c r="Z36"/>
  <c r="AA36"/>
  <c r="AD36"/>
  <c r="AE36"/>
  <c r="AJ36"/>
  <c r="AF36"/>
  <c r="O35"/>
  <c r="P35"/>
  <c r="S35"/>
  <c r="Z35"/>
  <c r="AA35"/>
  <c r="AD35"/>
  <c r="AE35"/>
  <c r="AJ35"/>
  <c r="AF35"/>
  <c r="O34"/>
  <c r="P34"/>
  <c r="S34"/>
  <c r="Z34"/>
  <c r="AA34"/>
  <c r="AD34"/>
  <c r="AE34"/>
  <c r="AJ34"/>
  <c r="AF34"/>
  <c r="O33"/>
  <c r="P33"/>
  <c r="S33"/>
  <c r="Z33"/>
  <c r="AA33"/>
  <c r="AD33"/>
  <c r="AE33"/>
  <c r="AJ33"/>
  <c r="AF33"/>
  <c r="O32"/>
  <c r="P32"/>
  <c r="S32"/>
  <c r="Z32"/>
  <c r="AA32"/>
  <c r="AD32"/>
  <c r="AE32"/>
  <c r="AJ32"/>
  <c r="AF32"/>
  <c r="O31"/>
  <c r="P31"/>
  <c r="S31"/>
  <c r="Z31"/>
  <c r="AA31"/>
  <c r="AD31"/>
  <c r="AE31"/>
  <c r="AJ31"/>
  <c r="AF31"/>
  <c r="O30"/>
  <c r="P30"/>
  <c r="S30"/>
  <c r="Z30"/>
  <c r="AA30"/>
  <c r="AD30"/>
  <c r="AE30"/>
  <c r="AJ30"/>
  <c r="AF30"/>
  <c r="O29"/>
  <c r="P29"/>
  <c r="S29"/>
  <c r="Z29"/>
  <c r="AA29"/>
  <c r="AD29"/>
  <c r="AE29"/>
  <c r="AJ29"/>
  <c r="AF29"/>
  <c r="O28"/>
  <c r="P28"/>
  <c r="S28"/>
  <c r="Z28"/>
  <c r="AA28"/>
  <c r="AD28"/>
  <c r="AE28"/>
  <c r="AJ28"/>
  <c r="AF28"/>
  <c r="O27"/>
  <c r="P27"/>
  <c r="S27"/>
  <c r="Z27"/>
  <c r="AA27"/>
  <c r="AD27"/>
  <c r="AE27"/>
  <c r="AJ27"/>
  <c r="AF27"/>
  <c r="O26"/>
  <c r="P26"/>
  <c r="S26"/>
  <c r="Z26"/>
  <c r="AA26"/>
  <c r="AD26"/>
  <c r="AE26"/>
  <c r="AJ26"/>
  <c r="AF26"/>
  <c r="O25"/>
  <c r="P25"/>
  <c r="S25"/>
  <c r="Z25"/>
  <c r="AA25"/>
  <c r="AD25"/>
  <c r="AE25"/>
  <c r="AJ25"/>
  <c r="AF25"/>
  <c r="O24"/>
  <c r="P24"/>
  <c r="S24"/>
  <c r="Z24"/>
  <c r="AA24"/>
  <c r="AD24"/>
  <c r="AE24"/>
  <c r="AJ24"/>
  <c r="AF24"/>
  <c r="O23"/>
  <c r="P23"/>
  <c r="S23"/>
  <c r="Z23"/>
  <c r="AA23"/>
  <c r="AD23"/>
  <c r="AE23"/>
  <c r="AJ23"/>
  <c r="AF23"/>
  <c r="O22"/>
  <c r="P22"/>
  <c r="S22"/>
  <c r="Z22"/>
  <c r="AA22"/>
  <c r="AD22"/>
  <c r="AE22"/>
  <c r="AJ22"/>
  <c r="AF22"/>
  <c r="O21"/>
  <c r="P21"/>
  <c r="S21"/>
  <c r="Z21"/>
  <c r="AA21"/>
  <c r="AD21"/>
  <c r="AE21"/>
  <c r="AJ21"/>
  <c r="AF21"/>
  <c r="O20"/>
  <c r="P20"/>
  <c r="S20"/>
  <c r="Z20"/>
  <c r="AA20"/>
  <c r="AD20"/>
  <c r="AE20"/>
  <c r="AJ20"/>
  <c r="AF20"/>
  <c r="O19"/>
  <c r="P19"/>
  <c r="S19"/>
  <c r="Z19"/>
  <c r="AA19"/>
  <c r="AD19"/>
  <c r="AE19"/>
  <c r="AJ19"/>
  <c r="AF19"/>
  <c r="O18"/>
  <c r="P18"/>
  <c r="S18"/>
  <c r="Z18"/>
  <c r="AA18"/>
  <c r="AD18"/>
  <c r="AE18"/>
  <c r="AJ18"/>
  <c r="AF18"/>
  <c r="O17"/>
  <c r="P17"/>
  <c r="S17"/>
  <c r="Z17"/>
  <c r="AA17"/>
  <c r="AD17"/>
  <c r="AE17"/>
  <c r="AJ17"/>
  <c r="AF17"/>
  <c r="O16"/>
  <c r="P16"/>
  <c r="S16"/>
  <c r="Z16"/>
  <c r="AA16"/>
  <c r="AD16"/>
  <c r="AE16"/>
  <c r="AJ16"/>
  <c r="AF16"/>
  <c r="O15"/>
  <c r="P15"/>
  <c r="S15"/>
  <c r="Z15"/>
  <c r="AA15"/>
  <c r="AD15"/>
  <c r="AE15"/>
  <c r="AJ15"/>
  <c r="AF15"/>
  <c r="O14"/>
  <c r="P14"/>
  <c r="S14"/>
  <c r="Z14"/>
  <c r="AA14"/>
  <c r="AD14"/>
  <c r="AE14"/>
  <c r="AJ14"/>
  <c r="AF14"/>
  <c r="O13"/>
  <c r="P13"/>
  <c r="S13"/>
  <c r="Z13"/>
  <c r="AA13"/>
  <c r="AD13"/>
  <c r="AE13"/>
  <c r="AJ13"/>
  <c r="AF13"/>
  <c r="O12"/>
  <c r="P12"/>
  <c r="S12"/>
  <c r="Z12"/>
  <c r="AA12"/>
  <c r="AD12"/>
  <c r="AE12"/>
  <c r="AJ12"/>
  <c r="AF12"/>
  <c r="O11"/>
  <c r="P11"/>
  <c r="S11"/>
  <c r="Z11"/>
  <c r="AA11"/>
  <c r="AD11"/>
  <c r="AE11"/>
  <c r="AJ11"/>
  <c r="AF11"/>
  <c r="O10"/>
  <c r="P10"/>
  <c r="S10"/>
  <c r="Z10"/>
  <c r="AA10"/>
  <c r="AD10"/>
  <c r="AE10"/>
  <c r="AJ10"/>
  <c r="AF10"/>
  <c r="O9"/>
  <c r="P9"/>
  <c r="S9"/>
  <c r="Z9"/>
  <c r="AA9"/>
  <c r="AD9"/>
  <c r="AE9"/>
  <c r="AJ9"/>
  <c r="AF9"/>
  <c r="O8"/>
  <c r="P8"/>
  <c r="S8"/>
  <c r="Z8"/>
  <c r="AA8"/>
  <c r="AD8"/>
  <c r="AE8"/>
  <c r="AJ8"/>
  <c r="AF8"/>
  <c r="O7"/>
  <c r="P7"/>
  <c r="S7"/>
  <c r="Z7"/>
  <c r="AA7"/>
  <c r="AD7"/>
  <c r="AE7"/>
  <c r="AJ7"/>
  <c r="AF7"/>
  <c r="O6"/>
  <c r="P6"/>
  <c r="S6"/>
  <c r="Z6"/>
  <c r="AA6"/>
  <c r="AD6"/>
  <c r="AE6"/>
  <c r="AJ6"/>
  <c r="AF6"/>
  <c r="X22" i="13"/>
  <c r="W22"/>
  <c r="P21"/>
  <c r="W21"/>
  <c r="X21"/>
  <c r="Q21"/>
  <c r="R21"/>
  <c r="T21"/>
  <c r="P20"/>
  <c r="W20"/>
  <c r="X20"/>
  <c r="Q20"/>
  <c r="R20"/>
  <c r="T20"/>
  <c r="P19"/>
  <c r="W19"/>
  <c r="X19"/>
  <c r="Q19"/>
  <c r="R19"/>
  <c r="T19"/>
  <c r="P18"/>
  <c r="W18"/>
  <c r="X18"/>
  <c r="Q18"/>
  <c r="R18"/>
  <c r="T18"/>
  <c r="P17"/>
  <c r="W17"/>
  <c r="X17"/>
  <c r="Q17"/>
  <c r="R17"/>
  <c r="T17"/>
  <c r="P22"/>
  <c r="Q22"/>
  <c r="R22"/>
  <c r="T22"/>
  <c r="X16"/>
  <c r="W16"/>
  <c r="P15"/>
  <c r="X15"/>
  <c r="Q15"/>
  <c r="R15"/>
  <c r="T15"/>
  <c r="P16"/>
  <c r="Q16"/>
  <c r="R16"/>
  <c r="T16"/>
  <c r="X13"/>
  <c r="W13"/>
  <c r="P10"/>
  <c r="W10"/>
  <c r="X10"/>
  <c r="Q10"/>
  <c r="R10"/>
  <c r="T10"/>
  <c r="X12"/>
  <c r="W12"/>
  <c r="P11"/>
  <c r="W11"/>
  <c r="X11"/>
  <c r="Q11"/>
  <c r="R11"/>
  <c r="T11"/>
  <c r="P12"/>
  <c r="Q12"/>
  <c r="R12"/>
  <c r="T12"/>
  <c r="P9"/>
  <c r="W9"/>
  <c r="X9"/>
  <c r="Q9"/>
  <c r="R9"/>
  <c r="T9"/>
  <c r="P13"/>
  <c r="Q13"/>
  <c r="R13"/>
  <c r="T13"/>
  <c r="X8"/>
  <c r="W8"/>
  <c r="P8"/>
  <c r="Q8"/>
  <c r="R8"/>
  <c r="T8"/>
  <c r="X7"/>
  <c r="W7"/>
  <c r="P7"/>
  <c r="Q7"/>
  <c r="R7"/>
  <c r="T7"/>
  <c r="X6"/>
  <c r="W6"/>
  <c r="P6"/>
  <c r="Q6"/>
  <c r="R6"/>
  <c r="T6"/>
  <c r="N14" i="12"/>
  <c r="N12"/>
  <c r="O14"/>
  <c r="O12"/>
  <c r="S14"/>
  <c r="S12"/>
  <c r="N22"/>
  <c r="O22"/>
  <c r="S22"/>
  <c r="N25"/>
  <c r="O25"/>
  <c r="S25"/>
  <c r="N26"/>
  <c r="O26"/>
  <c r="S26"/>
  <c r="Z26"/>
  <c r="AA26"/>
  <c r="AD26"/>
  <c r="AE26"/>
  <c r="AI26"/>
  <c r="AF26"/>
  <c r="N23"/>
  <c r="O23"/>
  <c r="S23"/>
  <c r="Z23"/>
  <c r="AA23"/>
  <c r="AD23"/>
  <c r="AE23"/>
  <c r="AI23"/>
  <c r="AF23"/>
  <c r="N19"/>
  <c r="O19"/>
  <c r="S19"/>
  <c r="N20"/>
  <c r="O20"/>
  <c r="S20"/>
  <c r="N18"/>
  <c r="O18"/>
  <c r="S18"/>
  <c r="Z20"/>
  <c r="AA20"/>
  <c r="AD20"/>
  <c r="AE20"/>
  <c r="AI20"/>
  <c r="AF20"/>
  <c r="N24"/>
  <c r="O24"/>
  <c r="S24"/>
  <c r="Z19"/>
  <c r="AA19"/>
  <c r="AD19"/>
  <c r="AE19"/>
  <c r="AI19"/>
  <c r="AF19"/>
  <c r="O21"/>
  <c r="S21"/>
  <c r="Z18"/>
  <c r="AA18"/>
  <c r="AD18"/>
  <c r="AE18"/>
  <c r="AI18"/>
  <c r="AF18"/>
  <c r="O17"/>
  <c r="S17"/>
  <c r="Z17"/>
  <c r="AA17"/>
  <c r="AD17"/>
  <c r="AE17"/>
  <c r="AI17"/>
  <c r="AF17"/>
  <c r="N15"/>
  <c r="O15"/>
  <c r="S15"/>
  <c r="N13"/>
  <c r="O13"/>
  <c r="S13"/>
  <c r="N10"/>
  <c r="O10"/>
  <c r="S10"/>
  <c r="Z11"/>
  <c r="AA11"/>
  <c r="AD11"/>
  <c r="N11"/>
  <c r="O11"/>
  <c r="S11"/>
  <c r="AE11"/>
  <c r="AI11"/>
  <c r="AF11"/>
  <c r="Z10"/>
  <c r="AA10"/>
  <c r="AD10"/>
  <c r="AE10"/>
  <c r="AI10"/>
  <c r="AF10"/>
  <c r="N9"/>
  <c r="O9"/>
  <c r="S9"/>
  <c r="Z9"/>
  <c r="AA9"/>
  <c r="AD9"/>
  <c r="AE9"/>
  <c r="AI9"/>
  <c r="AF9"/>
  <c r="N8"/>
  <c r="O8"/>
  <c r="S8"/>
  <c r="Z8"/>
  <c r="AA8"/>
  <c r="AD8"/>
  <c r="AE8"/>
  <c r="AI8"/>
  <c r="AF8"/>
  <c r="N7"/>
  <c r="O7"/>
  <c r="S7"/>
  <c r="Z7"/>
  <c r="AA7"/>
  <c r="AD7"/>
  <c r="AE7"/>
  <c r="AI7"/>
  <c r="AF7"/>
  <c r="N6"/>
  <c r="O6"/>
  <c r="S6"/>
  <c r="Z6"/>
  <c r="AA6"/>
  <c r="AD6"/>
  <c r="AE6"/>
  <c r="AI6"/>
  <c r="AF6"/>
  <c r="F16" i="11"/>
  <c r="F15"/>
  <c r="F14"/>
  <c r="F13"/>
  <c r="F12"/>
  <c r="F11"/>
  <c r="F10"/>
  <c r="H50" i="10"/>
  <c r="H49"/>
  <c r="H48"/>
  <c r="H47"/>
  <c r="H46"/>
  <c r="H45"/>
  <c r="H44"/>
  <c r="H43"/>
  <c r="H42"/>
  <c r="H41"/>
  <c r="H40"/>
  <c r="H39"/>
  <c r="H33"/>
  <c r="H32"/>
  <c r="H31"/>
  <c r="H30"/>
  <c r="H29"/>
  <c r="H28"/>
  <c r="H27"/>
  <c r="H26"/>
  <c r="H24"/>
  <c r="H22"/>
  <c r="H21"/>
  <c r="H20"/>
  <c r="H19"/>
  <c r="H18"/>
  <c r="H17"/>
  <c r="H16"/>
  <c r="H15"/>
  <c r="H14"/>
  <c r="H13"/>
  <c r="H11"/>
  <c r="H10"/>
  <c r="H9"/>
  <c r="H8"/>
  <c r="H7"/>
  <c r="H6"/>
  <c r="H5"/>
  <c r="H4"/>
  <c r="H3"/>
  <c r="H68" i="9"/>
  <c r="H67"/>
  <c r="H66"/>
  <c r="H65"/>
  <c r="H64"/>
  <c r="H63"/>
  <c r="H62"/>
  <c r="H61"/>
  <c r="H60"/>
  <c r="H58"/>
  <c r="H57"/>
  <c r="H56"/>
  <c r="H55"/>
  <c r="H54"/>
  <c r="H53"/>
  <c r="H52"/>
  <c r="H51"/>
  <c r="H50"/>
  <c r="H47"/>
  <c r="H46"/>
  <c r="H45"/>
  <c r="H44"/>
  <c r="H43"/>
  <c r="H42"/>
  <c r="H41"/>
  <c r="H40"/>
  <c r="H39"/>
  <c r="H38"/>
  <c r="H37"/>
  <c r="H36"/>
  <c r="H35"/>
  <c r="H33"/>
  <c r="H32"/>
  <c r="H31"/>
  <c r="H30"/>
  <c r="H29"/>
  <c r="H28"/>
  <c r="H27"/>
  <c r="H26"/>
  <c r="H25"/>
  <c r="H24"/>
  <c r="H23"/>
  <c r="H22"/>
  <c r="H21"/>
  <c r="H20"/>
  <c r="H19"/>
  <c r="H17"/>
  <c r="H16"/>
  <c r="H15"/>
  <c r="H14"/>
  <c r="H13"/>
  <c r="H12"/>
  <c r="H11"/>
  <c r="H10"/>
  <c r="H9"/>
  <c r="H8"/>
  <c r="H7"/>
  <c r="H6"/>
  <c r="H5"/>
  <c r="H4"/>
  <c r="H3"/>
  <c r="N34" i="3"/>
  <c r="O34"/>
  <c r="R34"/>
  <c r="Y34"/>
  <c r="Z34"/>
  <c r="AC34"/>
  <c r="AD34"/>
  <c r="AI34"/>
  <c r="AE34"/>
  <c r="N33"/>
  <c r="O33"/>
  <c r="R33"/>
  <c r="Y33"/>
  <c r="Z33"/>
  <c r="AC33"/>
  <c r="AD33"/>
  <c r="AI33"/>
  <c r="AE33"/>
  <c r="N32"/>
  <c r="O32"/>
  <c r="R32"/>
  <c r="Y32"/>
  <c r="Z32"/>
  <c r="AC32"/>
  <c r="AD32"/>
  <c r="AI32"/>
  <c r="AE32"/>
  <c r="N31"/>
  <c r="O31"/>
  <c r="R31"/>
  <c r="Y31"/>
  <c r="Z31"/>
  <c r="AC31"/>
  <c r="AD31"/>
  <c r="AI31"/>
  <c r="AE31"/>
  <c r="N30"/>
  <c r="O30"/>
  <c r="R30"/>
  <c r="Y30"/>
  <c r="Z30"/>
  <c r="AC30"/>
  <c r="AD30"/>
  <c r="AI30"/>
  <c r="AE30"/>
  <c r="N29"/>
  <c r="O29"/>
  <c r="R29"/>
  <c r="Y29"/>
  <c r="Z29"/>
  <c r="AC29"/>
  <c r="AD29"/>
  <c r="AI29"/>
  <c r="AE29"/>
  <c r="N28"/>
  <c r="O28"/>
  <c r="R28"/>
  <c r="Y28"/>
  <c r="Z28"/>
  <c r="AC28"/>
  <c r="AD28"/>
  <c r="AI28"/>
  <c r="AE28"/>
  <c r="N27"/>
  <c r="O27"/>
  <c r="R27"/>
  <c r="Y27"/>
  <c r="Z27"/>
  <c r="AC27"/>
  <c r="AD27"/>
  <c r="AI27"/>
  <c r="AE27"/>
  <c r="N26"/>
  <c r="O26"/>
  <c r="R26"/>
  <c r="Y26"/>
  <c r="Z26"/>
  <c r="AC26"/>
  <c r="AD26"/>
  <c r="AI26"/>
  <c r="AE26"/>
  <c r="N25"/>
  <c r="O25"/>
  <c r="R25"/>
  <c r="Y25"/>
  <c r="Z25"/>
  <c r="AC25"/>
  <c r="AD25"/>
  <c r="AI25"/>
  <c r="AE25"/>
  <c r="N24"/>
  <c r="O24"/>
  <c r="R24"/>
  <c r="Y24"/>
  <c r="Z24"/>
  <c r="AC24"/>
  <c r="AD24"/>
  <c r="AI24"/>
  <c r="AE24"/>
  <c r="N23"/>
  <c r="O23"/>
  <c r="R23"/>
  <c r="Y23"/>
  <c r="Z23"/>
  <c r="AC23"/>
  <c r="AD23"/>
  <c r="AI23"/>
  <c r="AE23"/>
  <c r="N22"/>
  <c r="O22"/>
  <c r="R22"/>
  <c r="Y22"/>
  <c r="Z22"/>
  <c r="AC22"/>
  <c r="AD22"/>
  <c r="AI22"/>
  <c r="AE22"/>
  <c r="N21"/>
  <c r="O21"/>
  <c r="R21"/>
  <c r="Y21"/>
  <c r="Z21"/>
  <c r="AC21"/>
  <c r="AD21"/>
  <c r="AI21"/>
  <c r="AE21"/>
  <c r="N20"/>
  <c r="O20"/>
  <c r="R20"/>
  <c r="Y20"/>
  <c r="Z20"/>
  <c r="AC20"/>
  <c r="AD20"/>
  <c r="AI20"/>
  <c r="AE20"/>
  <c r="N19"/>
  <c r="O19"/>
  <c r="R19"/>
  <c r="Y19"/>
  <c r="Z19"/>
  <c r="AC19"/>
  <c r="AD19"/>
  <c r="AI19"/>
  <c r="AE19"/>
  <c r="N18"/>
  <c r="O18"/>
  <c r="R18"/>
  <c r="Y18"/>
  <c r="Z18"/>
  <c r="AC18"/>
  <c r="AD18"/>
  <c r="AI18"/>
  <c r="AE18"/>
  <c r="N17"/>
  <c r="O17"/>
  <c r="R17"/>
  <c r="Y17"/>
  <c r="Z17"/>
  <c r="AC17"/>
  <c r="AD17"/>
  <c r="AI17"/>
  <c r="AE17"/>
  <c r="N16"/>
  <c r="O16"/>
  <c r="R16"/>
  <c r="Y16"/>
  <c r="Z16"/>
  <c r="AC16"/>
  <c r="AD16"/>
  <c r="AI16"/>
  <c r="AE16"/>
  <c r="N15"/>
  <c r="O15"/>
  <c r="R15"/>
  <c r="Y15"/>
  <c r="Z15"/>
  <c r="AC15"/>
  <c r="AD15"/>
  <c r="AI15"/>
  <c r="AE15"/>
  <c r="N14"/>
  <c r="O14"/>
  <c r="R14"/>
  <c r="Y14"/>
  <c r="Z14"/>
  <c r="AC14"/>
  <c r="AD14"/>
  <c r="AI14"/>
  <c r="AE14"/>
  <c r="N13"/>
  <c r="O13"/>
  <c r="R13"/>
  <c r="Y13"/>
  <c r="Z13"/>
  <c r="AC13"/>
  <c r="AD13"/>
  <c r="AI13"/>
  <c r="AE13"/>
  <c r="N12"/>
  <c r="O12"/>
  <c r="R12"/>
  <c r="Y12"/>
  <c r="Z12"/>
  <c r="AC12"/>
  <c r="AD12"/>
  <c r="AI12"/>
  <c r="AE12"/>
  <c r="N11"/>
  <c r="O11"/>
  <c r="R11"/>
  <c r="Y11"/>
  <c r="Z11"/>
  <c r="AC11"/>
  <c r="AD11"/>
  <c r="AI11"/>
  <c r="AE11"/>
  <c r="N10"/>
  <c r="O10"/>
  <c r="R10"/>
  <c r="Y10"/>
  <c r="Z10"/>
  <c r="AC10"/>
  <c r="AD10"/>
  <c r="AI10"/>
  <c r="AE10"/>
  <c r="N9"/>
  <c r="O9"/>
  <c r="R9"/>
  <c r="Y9"/>
  <c r="Z9"/>
  <c r="AC9"/>
  <c r="AD9"/>
  <c r="AI9"/>
  <c r="AE9"/>
  <c r="N8"/>
  <c r="O8"/>
  <c r="R8"/>
  <c r="Y8"/>
  <c r="Z8"/>
  <c r="AC8"/>
  <c r="AD8"/>
  <c r="AI8"/>
  <c r="AE8"/>
  <c r="N6"/>
  <c r="O6"/>
  <c r="R6"/>
  <c r="Y6"/>
  <c r="Z6"/>
  <c r="AC6"/>
  <c r="AD6"/>
  <c r="AI6"/>
  <c r="AE6"/>
  <c r="N7"/>
  <c r="O7"/>
  <c r="R7"/>
  <c r="Y7"/>
  <c r="Z7"/>
  <c r="AC7"/>
  <c r="AD7"/>
  <c r="AI7"/>
  <c r="AE7"/>
  <c r="AP17" i="2"/>
  <c r="AO17"/>
  <c r="AN17"/>
  <c r="AM17"/>
  <c r="AP16"/>
  <c r="AO16"/>
  <c r="AN16"/>
  <c r="AM16"/>
  <c r="AP15"/>
  <c r="AO15"/>
  <c r="AN15"/>
  <c r="AM15"/>
  <c r="AP14"/>
  <c r="AO14"/>
  <c r="AN14"/>
  <c r="AM14"/>
  <c r="AP13"/>
  <c r="AO13"/>
  <c r="AN13"/>
  <c r="AM13"/>
  <c r="AP12"/>
  <c r="AO12"/>
  <c r="AN12"/>
  <c r="AM12"/>
  <c r="AP11"/>
  <c r="AO11"/>
  <c r="AN11"/>
  <c r="AM11"/>
  <c r="AP10"/>
  <c r="AO10"/>
  <c r="AN10"/>
  <c r="AM10"/>
  <c r="AP9"/>
  <c r="AO9"/>
  <c r="AN9"/>
  <c r="AM9"/>
  <c r="AP8"/>
  <c r="AO8"/>
  <c r="AN8"/>
  <c r="AM8"/>
  <c r="AP7"/>
  <c r="AO7"/>
  <c r="AN7"/>
  <c r="AM7"/>
  <c r="AP6"/>
  <c r="AO6"/>
  <c r="AN6"/>
  <c r="AM6"/>
  <c r="O15"/>
  <c r="P15"/>
  <c r="Q15"/>
  <c r="S15"/>
  <c r="AA15"/>
  <c r="AB15"/>
  <c r="AC15"/>
  <c r="AE15"/>
  <c r="AF15"/>
  <c r="AJ15"/>
  <c r="O17"/>
  <c r="P17"/>
  <c r="Q17"/>
  <c r="S17"/>
  <c r="AA17"/>
  <c r="AB17"/>
  <c r="AC17"/>
  <c r="AE17"/>
  <c r="AF17"/>
  <c r="AJ17"/>
  <c r="O7"/>
  <c r="P7"/>
  <c r="Q7"/>
  <c r="S7"/>
  <c r="AA7"/>
  <c r="AB7"/>
  <c r="AC7"/>
  <c r="AE7"/>
  <c r="AF7"/>
  <c r="AJ7"/>
  <c r="O11"/>
  <c r="P11"/>
  <c r="Q11"/>
  <c r="S11"/>
  <c r="AA11"/>
  <c r="AB11"/>
  <c r="AC11"/>
  <c r="AE11"/>
  <c r="AF11"/>
  <c r="AJ11"/>
  <c r="O16"/>
  <c r="P16"/>
  <c r="Q16"/>
  <c r="S16"/>
  <c r="AA16"/>
  <c r="AB16"/>
  <c r="AC16"/>
  <c r="AE16"/>
  <c r="AF16"/>
  <c r="AJ16"/>
  <c r="O8"/>
  <c r="P8"/>
  <c r="Q8"/>
  <c r="S8"/>
  <c r="AA8"/>
  <c r="AB8"/>
  <c r="AC8"/>
  <c r="AE8"/>
  <c r="AF8"/>
  <c r="AJ8"/>
  <c r="O9"/>
  <c r="P9"/>
  <c r="Q9"/>
  <c r="S9"/>
  <c r="AA9"/>
  <c r="AB9"/>
  <c r="AC9"/>
  <c r="AE9"/>
  <c r="AF9"/>
  <c r="AJ9"/>
  <c r="O10"/>
  <c r="P10"/>
  <c r="Q10"/>
  <c r="S10"/>
  <c r="AA10"/>
  <c r="AB10"/>
  <c r="AC10"/>
  <c r="AE10"/>
  <c r="AF10"/>
  <c r="AJ10"/>
  <c r="O6"/>
  <c r="P6"/>
  <c r="Q6"/>
  <c r="S6"/>
  <c r="AA6"/>
  <c r="AB6"/>
  <c r="AC6"/>
  <c r="AE6"/>
  <c r="AF6"/>
  <c r="AJ6"/>
  <c r="O13"/>
  <c r="P13"/>
  <c r="Q13"/>
  <c r="S13"/>
  <c r="AA13"/>
  <c r="AB13"/>
  <c r="AC13"/>
  <c r="AE13"/>
  <c r="AF13"/>
  <c r="AJ13"/>
  <c r="O14"/>
  <c r="P14"/>
  <c r="Q14"/>
  <c r="S14"/>
  <c r="AA14"/>
  <c r="AB14"/>
  <c r="AC14"/>
  <c r="AE14"/>
  <c r="AF14"/>
  <c r="AJ14"/>
  <c r="O12"/>
  <c r="P12"/>
  <c r="Q12"/>
  <c r="S12"/>
  <c r="AA12"/>
  <c r="AB12"/>
  <c r="AC12"/>
  <c r="AE12"/>
  <c r="AF12"/>
  <c r="AJ12"/>
  <c r="AP23" i="1"/>
  <c r="AO23"/>
  <c r="AN23"/>
  <c r="AM23"/>
  <c r="O23"/>
  <c r="P23"/>
  <c r="Q23"/>
  <c r="S23"/>
  <c r="AA23"/>
  <c r="AB23"/>
  <c r="AC23"/>
  <c r="AE23"/>
  <c r="AF23"/>
  <c r="AJ23"/>
  <c r="AP22"/>
  <c r="AO22"/>
  <c r="AN22"/>
  <c r="AM22"/>
  <c r="O22"/>
  <c r="P22"/>
  <c r="Q22"/>
  <c r="S22"/>
  <c r="AA22"/>
  <c r="AB22"/>
  <c r="AC22"/>
  <c r="AE22"/>
  <c r="AF22"/>
  <c r="AJ22"/>
  <c r="AP21"/>
  <c r="AO21"/>
  <c r="AN21"/>
  <c r="AM21"/>
  <c r="O21"/>
  <c r="P21"/>
  <c r="Q21"/>
  <c r="S21"/>
  <c r="AA21"/>
  <c r="AB21"/>
  <c r="AC21"/>
  <c r="AE21"/>
  <c r="AF21"/>
  <c r="AJ21"/>
  <c r="AP20"/>
  <c r="AO20"/>
  <c r="AN20"/>
  <c r="AM20"/>
  <c r="O20"/>
  <c r="P20"/>
  <c r="Q20"/>
  <c r="S20"/>
  <c r="AA20"/>
  <c r="AB20"/>
  <c r="AC20"/>
  <c r="AE20"/>
  <c r="AF20"/>
  <c r="AJ20"/>
  <c r="AP19"/>
  <c r="AO19"/>
  <c r="AN19"/>
  <c r="AM19"/>
  <c r="O19"/>
  <c r="P19"/>
  <c r="Q19"/>
  <c r="S19"/>
  <c r="AA19"/>
  <c r="AB19"/>
  <c r="AC19"/>
  <c r="AE19"/>
  <c r="AF19"/>
  <c r="AJ19"/>
  <c r="AP18"/>
  <c r="AO18"/>
  <c r="AN18"/>
  <c r="AM18"/>
  <c r="O18"/>
  <c r="P18"/>
  <c r="Q18"/>
  <c r="S18"/>
  <c r="AA18"/>
  <c r="AB18"/>
  <c r="AC18"/>
  <c r="AE18"/>
  <c r="AF18"/>
  <c r="AJ18"/>
  <c r="AP17"/>
  <c r="AO17"/>
  <c r="AN17"/>
  <c r="AM17"/>
  <c r="O17"/>
  <c r="P17"/>
  <c r="Q17"/>
  <c r="S17"/>
  <c r="AA17"/>
  <c r="AB17"/>
  <c r="AC17"/>
  <c r="AE17"/>
  <c r="AF17"/>
  <c r="AJ17"/>
  <c r="AP16"/>
  <c r="AO16"/>
  <c r="AN16"/>
  <c r="AM16"/>
  <c r="O16"/>
  <c r="P16"/>
  <c r="Q16"/>
  <c r="S16"/>
  <c r="AA16"/>
  <c r="AB16"/>
  <c r="AC16"/>
  <c r="AE16"/>
  <c r="AF16"/>
  <c r="AJ16"/>
  <c r="AP15"/>
  <c r="AO15"/>
  <c r="AN15"/>
  <c r="AM15"/>
  <c r="O15"/>
  <c r="P15"/>
  <c r="Q15"/>
  <c r="S15"/>
  <c r="AA15"/>
  <c r="AB15"/>
  <c r="AC15"/>
  <c r="AE15"/>
  <c r="AF15"/>
  <c r="AJ15"/>
  <c r="AP14"/>
  <c r="AO14"/>
  <c r="AN14"/>
  <c r="AM14"/>
  <c r="O14"/>
  <c r="P14"/>
  <c r="Q14"/>
  <c r="S14"/>
  <c r="AA14"/>
  <c r="AB14"/>
  <c r="AC14"/>
  <c r="AE14"/>
  <c r="AF14"/>
  <c r="AJ14"/>
  <c r="AP13"/>
  <c r="AO13"/>
  <c r="AN13"/>
  <c r="AM13"/>
  <c r="O13"/>
  <c r="P13"/>
  <c r="Q13"/>
  <c r="S13"/>
  <c r="AA13"/>
  <c r="AB13"/>
  <c r="AC13"/>
  <c r="AE13"/>
  <c r="AF13"/>
  <c r="AJ13"/>
  <c r="AP12"/>
  <c r="AO12"/>
  <c r="AN12"/>
  <c r="AM12"/>
  <c r="O12"/>
  <c r="P12"/>
  <c r="Q12"/>
  <c r="S12"/>
  <c r="AA12"/>
  <c r="AB12"/>
  <c r="AC12"/>
  <c r="AE12"/>
  <c r="AF12"/>
  <c r="AJ12"/>
  <c r="AP11"/>
  <c r="AO11"/>
  <c r="AN11"/>
  <c r="AM11"/>
  <c r="O11"/>
  <c r="P11"/>
  <c r="Q11"/>
  <c r="S11"/>
  <c r="AA11"/>
  <c r="AB11"/>
  <c r="AC11"/>
  <c r="AE11"/>
  <c r="AF11"/>
  <c r="AJ11"/>
  <c r="AP10"/>
  <c r="AO10"/>
  <c r="AN10"/>
  <c r="AM10"/>
  <c r="O10"/>
  <c r="P10"/>
  <c r="Q10"/>
  <c r="S10"/>
  <c r="AA10"/>
  <c r="AB10"/>
  <c r="AC10"/>
  <c r="AE10"/>
  <c r="AF10"/>
  <c r="AJ10"/>
  <c r="AP9"/>
  <c r="AO9"/>
  <c r="AN9"/>
  <c r="AM9"/>
  <c r="O9"/>
  <c r="P9"/>
  <c r="Q9"/>
  <c r="S9"/>
  <c r="AA9"/>
  <c r="AB9"/>
  <c r="AC9"/>
  <c r="AE9"/>
  <c r="AF9"/>
  <c r="AJ9"/>
  <c r="AP8"/>
  <c r="AO8"/>
  <c r="AN8"/>
  <c r="AM8"/>
  <c r="O8"/>
  <c r="P8"/>
  <c r="Q8"/>
  <c r="S8"/>
  <c r="AA8"/>
  <c r="AB8"/>
  <c r="AC8"/>
  <c r="AE8"/>
  <c r="AF8"/>
  <c r="AJ8"/>
  <c r="AP7"/>
  <c r="AO7"/>
  <c r="AN7"/>
  <c r="AM7"/>
  <c r="O7"/>
  <c r="P7"/>
  <c r="Q7"/>
  <c r="S7"/>
  <c r="AA7"/>
  <c r="AB7"/>
  <c r="AC7"/>
  <c r="AE7"/>
  <c r="AF7"/>
  <c r="AJ7"/>
  <c r="AP6"/>
  <c r="AO6"/>
  <c r="AN6"/>
  <c r="AM6"/>
  <c r="O6"/>
  <c r="P6"/>
  <c r="Q6"/>
  <c r="S6"/>
  <c r="AA6"/>
  <c r="AB6"/>
  <c r="AC6"/>
  <c r="AE6"/>
  <c r="AF6"/>
  <c r="AJ6"/>
</calcChain>
</file>

<file path=xl/sharedStrings.xml><?xml version="1.0" encoding="utf-8"?>
<sst xmlns="http://schemas.openxmlformats.org/spreadsheetml/2006/main" count="2113" uniqueCount="423">
  <si>
    <t xml:space="preserve">РЕСПУБЛИКАНСКАЯ СПАРТАКИАДА ДЮСШ 2001г.р. И МОЛОЖЕ ПО ПРЫЖКАМ НА БАТУТЕ </t>
  </si>
  <si>
    <t>18-20 января 2018г.</t>
  </si>
  <si>
    <t xml:space="preserve"> </t>
  </si>
  <si>
    <t>г. Гродно</t>
  </si>
  <si>
    <t>ранг</t>
  </si>
  <si>
    <t>Фамилия, имя спортсмена</t>
  </si>
  <si>
    <t>Год рожд.</t>
  </si>
  <si>
    <t>разряд</t>
  </si>
  <si>
    <t>Город</t>
  </si>
  <si>
    <t>ДСО</t>
  </si>
  <si>
    <t>ДЮСШ</t>
  </si>
  <si>
    <t>Оценка судей               техники</t>
  </si>
  <si>
    <t>перемещ.</t>
  </si>
  <si>
    <t>син.</t>
  </si>
  <si>
    <t>суммма техн. ОУ</t>
  </si>
  <si>
    <t>оценка перемещ.</t>
  </si>
  <si>
    <t>оценка синхрон.</t>
  </si>
  <si>
    <t>КТ</t>
  </si>
  <si>
    <t xml:space="preserve">Оценка ОУ </t>
  </si>
  <si>
    <t>суммма техн. ПУ</t>
  </si>
  <si>
    <t xml:space="preserve">Оценка ПУ </t>
  </si>
  <si>
    <t>СУММА</t>
  </si>
  <si>
    <t>ШТРАФ</t>
  </si>
  <si>
    <t>Соотв. разр.</t>
  </si>
  <si>
    <t>разр.       коэф.</t>
  </si>
  <si>
    <t>ИТОГОВАЯ СУММА</t>
  </si>
  <si>
    <t>№1</t>
  </si>
  <si>
    <t>№2</t>
  </si>
  <si>
    <t>№3</t>
  </si>
  <si>
    <t>№4</t>
  </si>
  <si>
    <t>№5</t>
  </si>
  <si>
    <t>№6</t>
  </si>
  <si>
    <t>№7</t>
  </si>
  <si>
    <t>СИНХРОННЫЕ ПРЫЖКИ - ЮНОШИ</t>
  </si>
  <si>
    <t>Станкевич С.-Буйлов А.</t>
  </si>
  <si>
    <t>03\04</t>
  </si>
  <si>
    <t>МС</t>
  </si>
  <si>
    <t>Витебск</t>
  </si>
  <si>
    <t>МСиТ</t>
  </si>
  <si>
    <t>СДЮШОР-1</t>
  </si>
  <si>
    <t>Фомченко Н.- Литвинович И.</t>
  </si>
  <si>
    <t xml:space="preserve">01\01 </t>
  </si>
  <si>
    <t>Витебск/Минская</t>
  </si>
  <si>
    <t>СДЮШОР-1/РЦОП</t>
  </si>
  <si>
    <t>Пшенко Д.-Белоусов Н.</t>
  </si>
  <si>
    <t>04\04</t>
  </si>
  <si>
    <t>Могилев</t>
  </si>
  <si>
    <t>Багима</t>
  </si>
  <si>
    <t>Куриленок Н.-Марко А.</t>
  </si>
  <si>
    <t>01\02</t>
  </si>
  <si>
    <t>Миниахметов И.-Яскевич С.</t>
  </si>
  <si>
    <t>01\04</t>
  </si>
  <si>
    <t>Гродно</t>
  </si>
  <si>
    <t>СДЮШОР-3</t>
  </si>
  <si>
    <t>Ларкин К.-Волынцев Д.</t>
  </si>
  <si>
    <t>Гомель</t>
  </si>
  <si>
    <t>РЦФВС</t>
  </si>
  <si>
    <t>СДЮШОР-4</t>
  </si>
  <si>
    <t>Займанов в.-Яцухно А.</t>
  </si>
  <si>
    <t>05\02</t>
  </si>
  <si>
    <t>Симоненко К-Лоско К.</t>
  </si>
  <si>
    <t>Бусейл А..-Табуцадзе М.</t>
  </si>
  <si>
    <t>04/07</t>
  </si>
  <si>
    <t>КМС</t>
  </si>
  <si>
    <t>Минск</t>
  </si>
  <si>
    <t>СДЮШОР</t>
  </si>
  <si>
    <t>Краснослабодцев В. - Кавецкий М.</t>
  </si>
  <si>
    <t>04/04</t>
  </si>
  <si>
    <t>Васильчик М-Микишко А.</t>
  </si>
  <si>
    <t>07\06</t>
  </si>
  <si>
    <t>Островский Я.  - Мещерюк И.</t>
  </si>
  <si>
    <t>05\06</t>
  </si>
  <si>
    <t>Брест</t>
  </si>
  <si>
    <t>ДЮСШ-6</t>
  </si>
  <si>
    <t>Неверов В.-Яковлев В.</t>
  </si>
  <si>
    <t>05\04</t>
  </si>
  <si>
    <t>Корочкин Г.-Странковский А.</t>
  </si>
  <si>
    <t>06\07</t>
  </si>
  <si>
    <t>4,4,</t>
  </si>
  <si>
    <t>Архипов А.-Бальчевский А.</t>
  </si>
  <si>
    <t>05\05</t>
  </si>
  <si>
    <t>Минская</t>
  </si>
  <si>
    <t>Минспорт</t>
  </si>
  <si>
    <t>Томкович М.-Матейкович Р.</t>
  </si>
  <si>
    <t>07\04</t>
  </si>
  <si>
    <t>Мельников И.-Тихонцов К.</t>
  </si>
  <si>
    <t>04\05</t>
  </si>
  <si>
    <t xml:space="preserve">Замбуров Р. - Сокрутенко Е. </t>
  </si>
  <si>
    <t>04\06</t>
  </si>
  <si>
    <t xml:space="preserve">Главный судья                           </t>
  </si>
  <si>
    <t>Барановская И.Р.</t>
  </si>
  <si>
    <t>Главный секретарь</t>
  </si>
  <si>
    <t>Крупская О.В.</t>
  </si>
  <si>
    <t>г.Гродно</t>
  </si>
  <si>
    <t>СИНХРОННЫЕ ПРЫЖКИ - ДЕВУШКИ</t>
  </si>
  <si>
    <t>Костусева.-Бордиловская В.</t>
  </si>
  <si>
    <t>Матус М. -Макарова В.</t>
  </si>
  <si>
    <t>06/07</t>
  </si>
  <si>
    <t>Бура А.-Мартяшкова С.</t>
  </si>
  <si>
    <t>Столярова А.-Шалковская З.</t>
  </si>
  <si>
    <t>Витебская</t>
  </si>
  <si>
    <t>Неверова В.-Акуленко С.</t>
  </si>
  <si>
    <t>07\07</t>
  </si>
  <si>
    <t>Резник А.-Хильмончик В.</t>
  </si>
  <si>
    <t>04\03</t>
  </si>
  <si>
    <t>Юрченко А.-Мысливчик К.</t>
  </si>
  <si>
    <t>02\03</t>
  </si>
  <si>
    <t>Кавецкая М. - Соц Анастасия</t>
  </si>
  <si>
    <t>04/02</t>
  </si>
  <si>
    <t>Минск/Брест</t>
  </si>
  <si>
    <t>РЦФВС\МСиТ</t>
  </si>
  <si>
    <t>ДЮСШ-6\СДЮШОР</t>
  </si>
  <si>
    <t>Белик А.-Галузина В.</t>
  </si>
  <si>
    <t>05-07</t>
  </si>
  <si>
    <t>Аксаментова М.-Куйдан В.</t>
  </si>
  <si>
    <t>МСиТ\РЦОП</t>
  </si>
  <si>
    <t>Гаврищук Д.-Авласович Я.</t>
  </si>
  <si>
    <t>02\02</t>
  </si>
  <si>
    <t>Солодкина А.-Каптюг Е.</t>
  </si>
  <si>
    <t xml:space="preserve"> г. Гродно</t>
  </si>
  <si>
    <t>оценка техн. ОУ</t>
  </si>
  <si>
    <t>Время</t>
  </si>
  <si>
    <t>оценка  техн. ПУ</t>
  </si>
  <si>
    <t>Оценка ПУ</t>
  </si>
  <si>
    <t>СУММА БЕЗ ВРЕМЕНИ</t>
  </si>
  <si>
    <t>Столярова Александра</t>
  </si>
  <si>
    <t>Ершова Екатерина</t>
  </si>
  <si>
    <t>Куйдан Виктория</t>
  </si>
  <si>
    <t>Аксаментова Милена</t>
  </si>
  <si>
    <t>РЦОП</t>
  </si>
  <si>
    <t>Мысливчик Ксения</t>
  </si>
  <si>
    <t>Соц Анастасия</t>
  </si>
  <si>
    <t>Юрченко Анастасия</t>
  </si>
  <si>
    <t>Резник Анна</t>
  </si>
  <si>
    <t>Бордиловская Виолетта</t>
  </si>
  <si>
    <t>Костусева Юлия</t>
  </si>
  <si>
    <t>Кавецкая Милена</t>
  </si>
  <si>
    <t>Солодкина Ангелина</t>
  </si>
  <si>
    <t>Завьялова Надежда</t>
  </si>
  <si>
    <t>Авласович Яна</t>
  </si>
  <si>
    <t>Третьяк Елизовета</t>
  </si>
  <si>
    <t>Гаврищук Дарья</t>
  </si>
  <si>
    <t>Дроздова Дарья</t>
  </si>
  <si>
    <t xml:space="preserve">Неверова Валерия </t>
  </si>
  <si>
    <t>Акуленко София</t>
  </si>
  <si>
    <t>Макарова Виктория</t>
  </si>
  <si>
    <t>Бура Анастасия</t>
  </si>
  <si>
    <t>Белик Алина</t>
  </si>
  <si>
    <t>Галузина Виктория</t>
  </si>
  <si>
    <t>Матус Мария</t>
  </si>
  <si>
    <t>Кудрявкина Марья</t>
  </si>
  <si>
    <t>Хильмончик Виленна</t>
  </si>
  <si>
    <t>Мартяшкова Софья</t>
  </si>
  <si>
    <t>Шалковская Злата</t>
  </si>
  <si>
    <t>Каптюг Екатерина</t>
  </si>
  <si>
    <t>Главный судья                              Морозов Ю.Б.</t>
  </si>
  <si>
    <t>ПРЕДВАРИТЕЛЬНЫЕ СОРЕВНОВАНИЯ - ИНДИВИДУАЛЬНЫЕ ПРЫЖКИ - девушки 2001 И МОЛОЖЕ</t>
  </si>
  <si>
    <t xml:space="preserve">РЕСПУБЛИКАНСКАЯ СПАРТАКИАДА ДЮСШ,СДЮШОР 2001г.р. И МОЛОЖЕ ПО ПРЫЖКАМ НА БАТУТЕ </t>
  </si>
  <si>
    <t>18-20 января 2018 г.</t>
  </si>
  <si>
    <t xml:space="preserve"> РЕСПУБЛИКАНСКАЯ СПАРТАКИАДА ДЮСШ 2001г.р. И МОЛОЖЕ ПО ПРЫЖКАМ НА БАТУТЕ </t>
  </si>
  <si>
    <t xml:space="preserve"> 18-20 января 2018г.</t>
  </si>
  <si>
    <t>№п\п</t>
  </si>
  <si>
    <t>Команда, область, город, ДЮСШ</t>
  </si>
  <si>
    <t>Первое упражнение</t>
  </si>
  <si>
    <t>Второе упражнение</t>
  </si>
  <si>
    <t xml:space="preserve"> Общая Сумма</t>
  </si>
  <si>
    <t xml:space="preserve"> КОМАНДНЫЕ СОРЕВНОВАНИЯ  - ДЕВУШКИ</t>
  </si>
  <si>
    <t>г.Витебск СДЮШОР-1</t>
  </si>
  <si>
    <t>г.Могилев Багима</t>
  </si>
  <si>
    <t>г.Гродно СДЮШОР-3</t>
  </si>
  <si>
    <t>Хильмончик Вилена</t>
  </si>
  <si>
    <t>г.Минская область СДЮШОР</t>
  </si>
  <si>
    <t>Третьяк Елизавета</t>
  </si>
  <si>
    <t>г.Минск СДЮШОР</t>
  </si>
  <si>
    <t>г.Гомель СДЮШОР-4</t>
  </si>
  <si>
    <t xml:space="preserve">  КОМАНДНЫЕ СОРЕВНОВАНИЯ  - ЮНОШИ</t>
  </si>
  <si>
    <t>Буйлов Андрей</t>
  </si>
  <si>
    <t>Станкевич Себастьян</t>
  </si>
  <si>
    <t xml:space="preserve">Орлов Матвей </t>
  </si>
  <si>
    <t>Фомченко Никита</t>
  </si>
  <si>
    <t>Пшенко Даниил</t>
  </si>
  <si>
    <t>Марко Артём</t>
  </si>
  <si>
    <t>Куриленок Никита</t>
  </si>
  <si>
    <t>Белоусов Никита</t>
  </si>
  <si>
    <t>Волынцев Даниил</t>
  </si>
  <si>
    <t>Займанов Никита</t>
  </si>
  <si>
    <t>Яцухно Андрей</t>
  </si>
  <si>
    <t>Ларкин Кирилл</t>
  </si>
  <si>
    <t>Яскевич Станислав</t>
  </si>
  <si>
    <t>Лоско Кирилл</t>
  </si>
  <si>
    <t>Симоненко Кирилл</t>
  </si>
  <si>
    <t>Миниахметов Игорь</t>
  </si>
  <si>
    <t>Краснослабодцев Виктор</t>
  </si>
  <si>
    <t>Кавецкий Михаил</t>
  </si>
  <si>
    <t>Бусел Алексей</t>
  </si>
  <si>
    <t>Тимофеенко Иван</t>
  </si>
  <si>
    <t>г.Брест ДЮСШ</t>
  </si>
  <si>
    <t>Островский Ян</t>
  </si>
  <si>
    <t>Сокрутенко Евгений</t>
  </si>
  <si>
    <t>Замбуров Рустам</t>
  </si>
  <si>
    <t>Мещерук Илья</t>
  </si>
  <si>
    <t>Минская область СДЮШОР</t>
  </si>
  <si>
    <t>Бальчевский Антон</t>
  </si>
  <si>
    <t>Архипов Артем</t>
  </si>
  <si>
    <t>Литвинов Иван</t>
  </si>
  <si>
    <t xml:space="preserve"> РЕСПУБЛИКАНСКАЯ СПАРТАКИАДА ДЮСШ 2001 г.р. И МОЛОЖЕ   </t>
  </si>
  <si>
    <t>ПО ПРЫЖКАМ НА БАТУТЕ</t>
  </si>
  <si>
    <t xml:space="preserve">     г. Гродно</t>
  </si>
  <si>
    <t>ГРАФИК ПРОВЕДЕНИЯ СОРЕВНОВАНИЙ</t>
  </si>
  <si>
    <t>18 ЯНВАРЯ 2018г. -  ОПРОБОВАНИЕ МЕСТА СОРЕВНОВАНИЙ</t>
  </si>
  <si>
    <t>9.00-11.00</t>
  </si>
  <si>
    <t>ГРОДНО (14 человек)</t>
  </si>
  <si>
    <t>11.00-12.00</t>
  </si>
  <si>
    <t>МОГИЛЕВ (13 человек)</t>
  </si>
  <si>
    <t>12.00-13.00</t>
  </si>
  <si>
    <t>ВИТЕБСК (10 человек)</t>
  </si>
  <si>
    <t>13.00-14.00</t>
  </si>
  <si>
    <t>МИНСК (10 человек)</t>
  </si>
  <si>
    <t>14.00-15.00</t>
  </si>
  <si>
    <t>ГОМЕЛЬ ( 10 человека)</t>
  </si>
  <si>
    <t>15.00-16.00</t>
  </si>
  <si>
    <t>БРЕСТ (9 человек)</t>
  </si>
  <si>
    <t>16.00-17.00</t>
  </si>
  <si>
    <t>МИНСКСКАЯ ОБЛАСТЬ (9 человек)</t>
  </si>
  <si>
    <t>17.00</t>
  </si>
  <si>
    <t>СОВЕЩАНИЕ СУДЕЙ</t>
  </si>
  <si>
    <t>17.30-18.30</t>
  </si>
  <si>
    <t>СВОБОДНАЯ ТРЕНИРОВКА</t>
  </si>
  <si>
    <t xml:space="preserve">19 ЯНВАРЯ 2018г. - ПРЕДВАРИТЕЛЬНЫЕ СОРЕВНОВАНИЯ </t>
  </si>
  <si>
    <t>ИНДИВИДУАЛЬНЫЕ, СИНХРОННЫЕ ПРЫЖКИ</t>
  </si>
  <si>
    <t>9.00 - 10.00</t>
  </si>
  <si>
    <t>Разминка - (ДЕВУШКИ)</t>
  </si>
  <si>
    <t>10.00 - 10.40</t>
  </si>
  <si>
    <t>Индивидуальные прыжки - ДЕВУШКИ (команда №1)</t>
  </si>
  <si>
    <t>10.40 - 11.20</t>
  </si>
  <si>
    <t>Индивидуальные прыжки - ДЕВУШКИ (команда №2)</t>
  </si>
  <si>
    <t>11.20 - 12.00</t>
  </si>
  <si>
    <t>Индивидуальные прыжки - ДЕВУШКИ (команда №3)</t>
  </si>
  <si>
    <t>12.00 - 12.30</t>
  </si>
  <si>
    <t>Разминка синхронные прыжки    ДЕВУШКИ</t>
  </si>
  <si>
    <t>12.30 - 13.10</t>
  </si>
  <si>
    <t>Синхронные прыжки ДЕВУШКИ  (команда № 4)</t>
  </si>
  <si>
    <t>15.00 - 16.00</t>
  </si>
  <si>
    <t>Разминка - (ЮНОШИ)</t>
  </si>
  <si>
    <t>16.00 - 16.20</t>
  </si>
  <si>
    <t>ПАРАД ОТКРЫТИЯ СОРЕВНОВАНИЙ</t>
  </si>
  <si>
    <t>16.20 - 17.00</t>
  </si>
  <si>
    <t>Индивидуальные прыжки - ЮНОШИ(команда №1)</t>
  </si>
  <si>
    <t>17.00 - 17.40</t>
  </si>
  <si>
    <t>Индивидуальные прыжки - ЮНОШИ (команда №2)</t>
  </si>
  <si>
    <t>17.40 - 18.20</t>
  </si>
  <si>
    <t>Индивидуальные прыжки - ЮНОШИ (команда №3)</t>
  </si>
  <si>
    <t>18.20 - 19.00</t>
  </si>
  <si>
    <t>Разминка синхронные прыжки  ЮНОШИ</t>
  </si>
  <si>
    <t>19.00 - 19.30</t>
  </si>
  <si>
    <t>Синхронные прыжки - ЮНОШИ(команда №5)</t>
  </si>
  <si>
    <t>19.30 - 20.00</t>
  </si>
  <si>
    <t>Синхронные прыжки - ЮНОШИ(команда №6)</t>
  </si>
  <si>
    <t>20 ЯНВАРЯ 2018г. - ФИНАЛЬНЫЕ СОРЕВНОВАНИЯ,</t>
  </si>
  <si>
    <t>ИНДИВИДУАЛЬНЫЕ, СИНХРОННЫЕ,КОМАНДНЫЕ ПРЫЖКИ</t>
  </si>
  <si>
    <t>10.00 - 11.00</t>
  </si>
  <si>
    <t>Разминка  - финалистов (ДЕВУШКИ, ЮНОШИ)</t>
  </si>
  <si>
    <t>11.00 - 11.20</t>
  </si>
  <si>
    <t>Финал - индивидуальные прыжки (ДЕВУШКИ)</t>
  </si>
  <si>
    <t>11.20 - 11.40</t>
  </si>
  <si>
    <t>Финал - индивидуальные прыжки (ЮНОШИ)</t>
  </si>
  <si>
    <t>11.40 - 12.00</t>
  </si>
  <si>
    <t>Финал - командные прыжки (ДЕВУШКИ)</t>
  </si>
  <si>
    <t>12.00 - 12.20</t>
  </si>
  <si>
    <t>Финал - командные прыжки (ЮНОШИ)</t>
  </si>
  <si>
    <t>12.20 - 12.40</t>
  </si>
  <si>
    <t>Финал - синхронные прыжки (ДЕВУШКИ)</t>
  </si>
  <si>
    <t>12.40 - 13.00</t>
  </si>
  <si>
    <t>Финал - синхронные прыжки (ЮНОШИ)</t>
  </si>
  <si>
    <t>13.00</t>
  </si>
  <si>
    <t>ПАРАД ЗАКРЫТИЯ СОРЕВНОВАНИЙ</t>
  </si>
  <si>
    <t xml:space="preserve">Главный судья соревнований                                                              Барановская И.Р.             </t>
  </si>
  <si>
    <t>Главный секретарь соревнований                                                       Крупская О.В.</t>
  </si>
  <si>
    <t>РЕСПУБЛИКАНСКАЯ СПАРТАКИАДА ДЮСШ 2001г.р. И МОЛОЖЕ</t>
  </si>
  <si>
    <t xml:space="preserve"> ПО ПРЫЖКАМ НА БАТУТЕ </t>
  </si>
  <si>
    <t>СОСТАВ СУДЕЙСКОЙ КОЛЛЕГИИ</t>
  </si>
  <si>
    <t>Главный судья</t>
  </si>
  <si>
    <t>СНК</t>
  </si>
  <si>
    <t>1 категория</t>
  </si>
  <si>
    <t>Гордиенко И.Ю.</t>
  </si>
  <si>
    <t>ГСК</t>
  </si>
  <si>
    <t>СМК</t>
  </si>
  <si>
    <t>Луцкевик Ж.И.</t>
  </si>
  <si>
    <t>Власова О.А.</t>
  </si>
  <si>
    <t>судья</t>
  </si>
  <si>
    <t xml:space="preserve">Витебск </t>
  </si>
  <si>
    <t>Лебедева Н.Г</t>
  </si>
  <si>
    <t>Стецкова В.Г.</t>
  </si>
  <si>
    <t>Красовская С.Ю.</t>
  </si>
  <si>
    <t>Лобанова И.В.</t>
  </si>
  <si>
    <t>Мачеча С.Е.</t>
  </si>
  <si>
    <t>Матвеева А.А.</t>
  </si>
  <si>
    <t>Купцова Ж.А.</t>
  </si>
  <si>
    <t>Могилёв</t>
  </si>
  <si>
    <t>Аксенов И.И.</t>
  </si>
  <si>
    <t>Лукасик А.В.</t>
  </si>
  <si>
    <t>Прядкина Т.В.</t>
  </si>
  <si>
    <t>Августинович А.Г.</t>
  </si>
  <si>
    <t>судья по спорту</t>
  </si>
  <si>
    <t>Мухарская Н.П.</t>
  </si>
  <si>
    <t>Клименков С.В</t>
  </si>
  <si>
    <t>Бодак Т.П.</t>
  </si>
  <si>
    <t>Жук А.Ю.</t>
  </si>
  <si>
    <t>Микишко А.</t>
  </si>
  <si>
    <t>Дудоров А.</t>
  </si>
  <si>
    <t>Главный судья соревнований                                                  Барановская И.Р.</t>
  </si>
  <si>
    <t>Главный секретарь соревнований                                          Крупская О.В.</t>
  </si>
  <si>
    <t>СУДЕЙСКАЯ  БРИГАДА -  ПРЕДВАРИТЕЛЬНЫЕ И ФИНАЛЬНЫЕ СОРЕВНОВАНИЯ</t>
  </si>
  <si>
    <t>ИНДИВИДУАЛЬНЫЕ ПРЫЖКИ - ДЕВУШКИ</t>
  </si>
  <si>
    <t>ИНДИВИДУАЛЬНЫЕ ПРЫЖКИ - ЮНОШИ</t>
  </si>
  <si>
    <t>Ст. судья:</t>
  </si>
  <si>
    <t>Судьи:</t>
  </si>
  <si>
    <t>Августинович А.Г</t>
  </si>
  <si>
    <t>Перемещение</t>
  </si>
  <si>
    <t>Лебедева Н.Г.</t>
  </si>
  <si>
    <t>Секретари</t>
  </si>
  <si>
    <t>Микишко А.В.</t>
  </si>
  <si>
    <t>КТ:</t>
  </si>
  <si>
    <t>Клименков С.В.</t>
  </si>
  <si>
    <t>Время:</t>
  </si>
  <si>
    <t>Лобанова И.В</t>
  </si>
  <si>
    <t>Секундомер</t>
  </si>
  <si>
    <t>Клименсков С.В.</t>
  </si>
  <si>
    <t>Красовская С.Ю</t>
  </si>
  <si>
    <t>Синхрон:</t>
  </si>
  <si>
    <t>Аппарат:</t>
  </si>
  <si>
    <t>СОСТАВЫ КОМАНД ИНДИВИДУАЛЬНЫЕ ПРЫЖКИ   ЮНОШИ</t>
  </si>
  <si>
    <t>КОМАНДА  № 1</t>
  </si>
  <si>
    <t>Ласкин Глеб</t>
  </si>
  <si>
    <t>Литвинович Иван</t>
  </si>
  <si>
    <t xml:space="preserve">Волынцев Даниил </t>
  </si>
  <si>
    <t>Марко Артем</t>
  </si>
  <si>
    <t>КОМАНДА  №2</t>
  </si>
  <si>
    <t>Яковлев Владислав</t>
  </si>
  <si>
    <t>Неверов Вадим</t>
  </si>
  <si>
    <t>Белоусов Ниткита</t>
  </si>
  <si>
    <t>Тихонцов Кирилл</t>
  </si>
  <si>
    <t>Матейкович Роман</t>
  </si>
  <si>
    <t>Мельников Иван</t>
  </si>
  <si>
    <t>КОМАНДА  №3</t>
  </si>
  <si>
    <t>Симкин Даниил</t>
  </si>
  <si>
    <t>Микишко Антон</t>
  </si>
  <si>
    <t>Некрасов Дмитрий</t>
  </si>
  <si>
    <t>Шпилевский Никита</t>
  </si>
  <si>
    <t>Корочкин Глеб</t>
  </si>
  <si>
    <t>Васильчик Максим</t>
  </si>
  <si>
    <t>Табуцадзе Максим</t>
  </si>
  <si>
    <t>Странковский Артур</t>
  </si>
  <si>
    <t>Томкович Максим</t>
  </si>
  <si>
    <t>Займанов Виктор</t>
  </si>
  <si>
    <t>СОСТАВЫ КОМАНД СИНХРОННЫЕ ПРЫЖКИ  ЮНОШИ</t>
  </si>
  <si>
    <t>КОМАНДА  №4</t>
  </si>
  <si>
    <t>КОМАНДА  №5</t>
  </si>
  <si>
    <t>СОСТАВЫ КОМАНД ИНДИВИДУАЛЬНЫЕ ПРЫЖКИ   ДЕВУШКИ</t>
  </si>
  <si>
    <t>КОМАНДА № 1</t>
  </si>
  <si>
    <t>КОМАНДА № 2</t>
  </si>
  <si>
    <t>КОМАНДА № 3</t>
  </si>
  <si>
    <t>СОСТАВЫ КОМАНД СИНХРОННЫЕ ПРЫЖКИ    ДЕВУШКИ</t>
  </si>
  <si>
    <t>КОМАНДА № 4</t>
  </si>
  <si>
    <t>02-02</t>
  </si>
  <si>
    <t>05-05</t>
  </si>
  <si>
    <t>РЕЗУЛЬТАТЫ ОБЩЕКОМАНДНОГО ПЕРВЕНСТВА</t>
  </si>
  <si>
    <t>МЕСТО</t>
  </si>
  <si>
    <t>ОБЛАСТЬ, ГОРОД</t>
  </si>
  <si>
    <t>КОМАНДНЫЕ СОРЕВН.</t>
  </si>
  <si>
    <t>ИНДИВИДУАЛЬН. ПРЫЖКИ</t>
  </si>
  <si>
    <t>СИНХРОННЫЕ ПРЫЖКИ</t>
  </si>
  <si>
    <t>ВСЕГО ОЧКОВ</t>
  </si>
  <si>
    <t>г.ВИТЕБСК СДЮШОР-1</t>
  </si>
  <si>
    <t>г..МОГИЛЕВ Богима</t>
  </si>
  <si>
    <t>г.ГРОДНО СДЮШОР-3</t>
  </si>
  <si>
    <t>ГОМЕЛЬСКАЯ ОБЛАСТЬ</t>
  </si>
  <si>
    <t>МИНСКАЯ ОБЛАСТЬ</t>
  </si>
  <si>
    <t>г.МИНСК</t>
  </si>
  <si>
    <t xml:space="preserve">Главный судья соревнований                                                                                 </t>
  </si>
  <si>
    <t xml:space="preserve">Главный секретарь соревнований                                                                      </t>
  </si>
  <si>
    <t>Крупскаяя О.В.</t>
  </si>
  <si>
    <t>Оценка судей  техники</t>
  </si>
  <si>
    <t xml:space="preserve">Оценка техн.  </t>
  </si>
  <si>
    <t xml:space="preserve">ФИНАЛЬНЫЕ СОРЕВНОВАНИЯ - ИНДИВИДУАЛЬНЫЕ ПРЫЖКИ - ДЕВУШКИ </t>
  </si>
  <si>
    <t xml:space="preserve">ФИНАЛЬНЫЕ  СОРЕВНОВАНИЯ - ИНДИВИДУАЛЬНЫЕ ПРЫЖКИ - ЮНОШИ </t>
  </si>
  <si>
    <t xml:space="preserve">Главный судья                              </t>
  </si>
  <si>
    <t xml:space="preserve"> РЕСПУБЛИКАНСКАЯ СПАРТАКИАДА ДЮСШ,СДЮШОР 2001г.р. И МОЛОЖЕ ПО ПРЫЖКАМ НА БАТУТЕ </t>
  </si>
  <si>
    <t>Оценка судей техники</t>
  </si>
  <si>
    <t xml:space="preserve"> син.</t>
  </si>
  <si>
    <t xml:space="preserve">оценка синхрон </t>
  </si>
  <si>
    <t>оценка техники</t>
  </si>
  <si>
    <t>ПРЕДВАРИТЕЛЬНЫЕ СОРЕВНОВАНИЯ - ИНДИВИДУАЛЬНЫЕ ПРЫЖКИ - ЮНОШИ 2002-2004 г.р.</t>
  </si>
  <si>
    <t>0.7</t>
  </si>
  <si>
    <t>снят врачом</t>
  </si>
  <si>
    <t>РЕСПУБЛИКАНСКАЯ СПАРТАКИАДА ДЮСШ 2001 г.р. и МОЛОЖЕ ПО ПРЫЖКАМ НА БАТУТЕ</t>
  </si>
  <si>
    <t>18-20.января 2018</t>
  </si>
  <si>
    <t>ОБЛАСТЬ, ДЮСШ</t>
  </si>
  <si>
    <t xml:space="preserve">Фамилия,имя </t>
  </si>
  <si>
    <t>техника</t>
  </si>
  <si>
    <t>время</t>
  </si>
  <si>
    <t>ОЦЕНКА</t>
  </si>
  <si>
    <t>ФИНАЛ - КОМАНДНЫЕ СОРЕВНОВАНИЯ - ДЕВУШКИ</t>
  </si>
  <si>
    <t>Гродно СДЮШОР-3</t>
  </si>
  <si>
    <t>Минская обл. СДЮШОР</t>
  </si>
  <si>
    <t>Могилёв БАГИМА</t>
  </si>
  <si>
    <t>Витебск СЛЮШОР-1</t>
  </si>
  <si>
    <t>Сталярова Александра</t>
  </si>
  <si>
    <t>ФИНАЛ - КОМАНДНЫЕ СОРЕВНОВАНИЯ - ЮНОШИ</t>
  </si>
  <si>
    <t>Гомель СДЮШОР-4</t>
  </si>
  <si>
    <t>МC</t>
  </si>
  <si>
    <t>ФИНАЛ СИНХРОННЫЕ ПРЫЖКИ - ДЕВУШКИ</t>
  </si>
  <si>
    <t>ФИНАЛ СИНХРОННЫЕ ПРЫЖКИ - ЮНОШИ</t>
  </si>
  <si>
    <t xml:space="preserve">                                            РЕСПУБЛИКАНСКАЯ СПАРТАКИАДА ДЮСШ 2001г.р. И МОЛОЖЕ ПО ПРЫЖКАМ НА БАТУТЕ </t>
  </si>
  <si>
    <t>18-20 zянваря 2018 г.</t>
  </si>
  <si>
    <t>БРЕСТСКАЯ ДЮСШ-6</t>
  </si>
  <si>
    <t xml:space="preserve">Главный судья соревнований                                                Барановская И.Р.        Главный секретарь соревнований                                  Крупская О.В.            </t>
  </si>
  <si>
    <t>МИНИСТЕРСТВО СПОРТА И ТУРИЗМА РЕСПУБЛИКИ БЕЛАРУСЬ</t>
  </si>
  <si>
    <t>РЕСПУБЛИКАНСКИЙ ЦЕНТР ОЛИМПИЙСКОЙ ПОДГОТОВКИ</t>
  </si>
  <si>
    <t>ПО ПРИКЛАДНЫМ ВИДАМ СПОРТА</t>
  </si>
  <si>
    <t>УПРАВЛЕНИЕ СПОРТА И ТУРИЗМА ГРОДНЕНСКОГО ОБЛИСПОЛКОМА</t>
  </si>
  <si>
    <t>18-20 ЯНВАРЯ 2017 года</t>
  </si>
  <si>
    <t>г. ГРОДНО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</si>
</sst>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44" formatCode="_-* #,##0.00&quot;р.&quot;_-;\-* #,##0.00&quot;р.&quot;_-;_-* &quot;-&quot;??&quot;р.&quot;_-;_-@_-"/>
    <numFmt numFmtId="164" formatCode="0.0"/>
    <numFmt numFmtId="165" formatCode="0.000"/>
    <numFmt numFmtId="166" formatCode="_(* #,##0.00_);_(* \(#,##0.00\);_(* &quot;-&quot;??_);_(@_)"/>
  </numFmts>
  <fonts count="102">
    <font>
      <sz val="12"/>
      <color theme="1"/>
      <name val="TimesNewRomanPSMT"/>
      <family val="2"/>
    </font>
    <font>
      <b/>
      <sz val="12"/>
      <color indexed="8"/>
      <name val="Arial Narrow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11"/>
      <color indexed="8"/>
      <name val="Arial Narrow"/>
      <family val="2"/>
      <charset val="204"/>
    </font>
    <font>
      <sz val="10"/>
      <name val="Arial"/>
      <family val="2"/>
      <charset val="204"/>
    </font>
    <font>
      <b/>
      <i/>
      <sz val="8"/>
      <color indexed="8"/>
      <name val="Arial Narrow"/>
      <family val="2"/>
      <charset val="204"/>
    </font>
    <font>
      <sz val="9"/>
      <color indexed="12"/>
      <name val="Arial Narrow"/>
      <family val="2"/>
      <charset val="204"/>
    </font>
    <font>
      <sz val="9"/>
      <color indexed="12"/>
      <name val="Arial"/>
      <family val="2"/>
      <charset val="204"/>
    </font>
    <font>
      <sz val="8"/>
      <color indexed="12"/>
      <name val="Arial Narrow"/>
      <family val="2"/>
      <charset val="204"/>
    </font>
    <font>
      <sz val="10"/>
      <color indexed="12"/>
      <name val="Arial"/>
      <family val="2"/>
      <charset val="204"/>
    </font>
    <font>
      <sz val="10"/>
      <color indexed="12"/>
      <name val="Arial Cyr"/>
      <charset val="161"/>
    </font>
    <font>
      <sz val="9"/>
      <color indexed="12"/>
      <name val="Arial Cyr"/>
      <charset val="161"/>
    </font>
    <font>
      <b/>
      <sz val="10"/>
      <color indexed="12"/>
      <name val="Arial Cyr"/>
      <charset val="161"/>
    </font>
    <font>
      <b/>
      <i/>
      <sz val="10"/>
      <color indexed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sz val="10"/>
      <color indexed="60"/>
      <name val="Arial Narrow"/>
      <family val="2"/>
      <charset val="204"/>
    </font>
    <font>
      <b/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NewRomanPSMT"/>
      <family val="2"/>
    </font>
    <font>
      <sz val="12"/>
      <name val="Arial Narrow"/>
      <family val="2"/>
      <charset val="204"/>
    </font>
    <font>
      <b/>
      <u/>
      <sz val="11"/>
      <color indexed="8"/>
      <name val="Arial Narrow"/>
      <family val="2"/>
      <charset val="204"/>
    </font>
    <font>
      <b/>
      <i/>
      <sz val="10"/>
      <color rgb="FF0016EA"/>
      <name val="Arial Narrow"/>
      <family val="2"/>
      <charset val="204"/>
    </font>
    <font>
      <b/>
      <sz val="10"/>
      <color rgb="FF002060"/>
      <name val="Arial Narrow"/>
      <family val="2"/>
      <charset val="204"/>
    </font>
    <font>
      <b/>
      <sz val="10"/>
      <color rgb="FF0070C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3"/>
      <name val="Arial Narrow"/>
      <family val="2"/>
      <charset val="204"/>
    </font>
    <font>
      <b/>
      <i/>
      <sz val="11"/>
      <color indexed="12"/>
      <name val="Arial Narrow"/>
      <family val="2"/>
      <charset val="204"/>
    </font>
    <font>
      <sz val="11"/>
      <color indexed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  <font>
      <b/>
      <sz val="12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9"/>
      <color indexed="17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strike/>
      <sz val="10"/>
      <color rgb="FFFF0000"/>
      <name val="Arial Narrow"/>
      <family val="2"/>
      <charset val="204"/>
    </font>
    <font>
      <sz val="10"/>
      <name val="Arial Cyr"/>
      <charset val="161"/>
    </font>
    <font>
      <b/>
      <sz val="10"/>
      <name val="Arial Cyr"/>
      <charset val="161"/>
    </font>
    <font>
      <b/>
      <sz val="11"/>
      <name val="Arial Cyr"/>
      <charset val="161"/>
    </font>
    <font>
      <b/>
      <u/>
      <sz val="10"/>
      <name val="Arial Cyr"/>
      <charset val="161"/>
    </font>
    <font>
      <b/>
      <u/>
      <sz val="10"/>
      <color indexed="10"/>
      <name val="Arial Cyr"/>
      <charset val="161"/>
    </font>
    <font>
      <sz val="12"/>
      <name val="Arial Cyr"/>
      <charset val="161"/>
    </font>
    <font>
      <u/>
      <sz val="10"/>
      <name val="Arial Cyr"/>
      <charset val="161"/>
    </font>
    <font>
      <sz val="12"/>
      <color indexed="17"/>
      <name val="Arial Cyr"/>
      <charset val="161"/>
    </font>
    <font>
      <sz val="12"/>
      <color indexed="12"/>
      <name val="Arial Cyr"/>
      <charset val="161"/>
    </font>
    <font>
      <b/>
      <u/>
      <sz val="10"/>
      <color rgb="FFFF0000"/>
      <name val="Arial Cyr"/>
      <charset val="16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7"/>
      <name val="Calibri"/>
      <family val="2"/>
      <charset val="204"/>
    </font>
    <font>
      <b/>
      <sz val="13"/>
      <color indexed="57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7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name val="Arial Cyr"/>
      <charset val="161"/>
    </font>
    <font>
      <b/>
      <u/>
      <sz val="12"/>
      <name val="Arial Cyr"/>
      <charset val="161"/>
    </font>
    <font>
      <sz val="12"/>
      <name val="Arial"/>
      <family val="2"/>
      <charset val="204"/>
    </font>
    <font>
      <b/>
      <i/>
      <sz val="8"/>
      <name val="Arial Cyr"/>
      <charset val="161"/>
    </font>
    <font>
      <b/>
      <u/>
      <sz val="12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1"/>
      <color indexed="12"/>
      <name val="Arial Narrow"/>
      <family val="2"/>
      <charset val="204"/>
    </font>
    <font>
      <b/>
      <i/>
      <sz val="10"/>
      <name val="Arial Narrow"/>
      <family val="2"/>
      <charset val="204"/>
    </font>
    <font>
      <sz val="11"/>
      <name val="Arial"/>
      <family val="2"/>
      <charset val="204"/>
    </font>
    <font>
      <b/>
      <u/>
      <sz val="11"/>
      <name val="Arial Narrow"/>
      <family val="2"/>
      <charset val="204"/>
    </font>
    <font>
      <b/>
      <sz val="9"/>
      <name val="Arial Cyr"/>
      <charset val="161"/>
    </font>
    <font>
      <b/>
      <sz val="12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10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8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60"/>
      <name val="Arial Narrow"/>
      <family val="2"/>
      <charset val="204"/>
    </font>
    <font>
      <b/>
      <i/>
      <sz val="12"/>
      <color indexed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2"/>
      <color rgb="FFC00000"/>
      <name val="Arial Narrow"/>
      <family val="2"/>
      <charset val="204"/>
    </font>
    <font>
      <sz val="12"/>
      <color indexed="60"/>
      <name val="Arial Narrow"/>
      <family val="2"/>
      <charset val="204"/>
    </font>
    <font>
      <b/>
      <sz val="13"/>
      <name val="Comic Sans MS"/>
      <family val="4"/>
      <charset val="204"/>
    </font>
    <font>
      <sz val="14"/>
      <name val="Comic Sans MS"/>
      <family val="4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2">
    <xf numFmtId="0" fontId="0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11" borderId="15" applyNumberFormat="0" applyAlignment="0" applyProtection="0"/>
    <xf numFmtId="0" fontId="59" fillId="13" borderId="16" applyNumberFormat="0" applyAlignment="0" applyProtection="0"/>
    <xf numFmtId="0" fontId="60" fillId="13" borderId="15" applyNumberFormat="0" applyAlignment="0" applyProtection="0"/>
    <xf numFmtId="44" fontId="14" fillId="0" borderId="0" applyFont="0" applyFill="0" applyBorder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19" borderId="21" applyNumberFormat="0" applyAlignment="0" applyProtection="0"/>
    <xf numFmtId="0" fontId="66" fillId="0" borderId="0" applyNumberFormat="0" applyFill="0" applyBorder="0" applyAlignment="0" applyProtection="0"/>
    <xf numFmtId="0" fontId="67" fillId="12" borderId="0" applyNumberFormat="0" applyBorder="0" applyAlignment="0" applyProtection="0"/>
    <xf numFmtId="0" fontId="46" fillId="0" borderId="0"/>
    <xf numFmtId="0" fontId="5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68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46" fillId="9" borderId="22" applyNumberFormat="0" applyFont="0" applyAlignment="0" applyProtection="0"/>
    <xf numFmtId="0" fontId="70" fillId="0" borderId="23" applyNumberFormat="0" applyFill="0" applyAlignment="0" applyProtection="0"/>
    <xf numFmtId="0" fontId="71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2" fillId="20" borderId="0" applyNumberFormat="0" applyBorder="0" applyAlignment="0" applyProtection="0"/>
  </cellStyleXfs>
  <cellXfs count="746">
    <xf numFmtId="0" fontId="0" fillId="0" borderId="0" xfId="0"/>
    <xf numFmtId="0" fontId="0" fillId="2" borderId="0" xfId="0" applyFill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distributed"/>
      <protection locked="0"/>
    </xf>
    <xf numFmtId="164" fontId="3" fillId="2" borderId="1" xfId="0" applyNumberFormat="1" applyFont="1" applyFill="1" applyBorder="1" applyAlignment="1" applyProtection="1">
      <alignment horizontal="distributed"/>
      <protection locked="0"/>
    </xf>
    <xf numFmtId="0" fontId="3" fillId="2" borderId="1" xfId="1" applyFont="1" applyFill="1" applyBorder="1" applyAlignment="1">
      <alignment horizontal="distributed"/>
    </xf>
    <xf numFmtId="0" fontId="6" fillId="2" borderId="3" xfId="1" applyFont="1" applyFill="1" applyBorder="1" applyAlignment="1">
      <alignment horizontal="center" vertical="center" wrapText="1"/>
    </xf>
    <xf numFmtId="0" fontId="9" fillId="0" borderId="0" xfId="0" applyFont="1"/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>
      <alignment horizontal="distributed" vertical="distributed"/>
    </xf>
    <xf numFmtId="0" fontId="15" fillId="3" borderId="7" xfId="2" applyFont="1" applyFill="1" applyBorder="1" applyAlignment="1">
      <alignment horizontal="left" vertical="center"/>
    </xf>
    <xf numFmtId="49" fontId="16" fillId="3" borderId="7" xfId="3" applyNumberFormat="1" applyFont="1" applyFill="1" applyBorder="1" applyAlignment="1">
      <alignment horizontal="left" vertical="center"/>
    </xf>
    <xf numFmtId="0" fontId="16" fillId="3" borderId="7" xfId="3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64" fontId="17" fillId="3" borderId="3" xfId="0" applyNumberFormat="1" applyFont="1" applyFill="1" applyBorder="1" applyAlignment="1" applyProtection="1">
      <alignment horizontal="center" vertical="center"/>
      <protection locked="0"/>
    </xf>
    <xf numFmtId="164" fontId="17" fillId="3" borderId="4" xfId="0" applyNumberFormat="1" applyFont="1" applyFill="1" applyBorder="1" applyAlignment="1" applyProtection="1">
      <alignment horizontal="center" vertical="center"/>
      <protection locked="0"/>
    </xf>
    <xf numFmtId="164" fontId="17" fillId="3" borderId="5" xfId="0" applyNumberFormat="1" applyFont="1" applyFill="1" applyBorder="1" applyAlignment="1" applyProtection="1">
      <alignment horizontal="center" vertical="center"/>
      <protection locked="0"/>
    </xf>
    <xf numFmtId="164" fontId="17" fillId="4" borderId="4" xfId="1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 applyProtection="1">
      <alignment horizontal="center" vertical="center"/>
      <protection locked="0"/>
    </xf>
    <xf numFmtId="165" fontId="20" fillId="3" borderId="7" xfId="1" applyNumberFormat="1" applyFont="1" applyFill="1" applyBorder="1" applyAlignment="1" applyProtection="1">
      <alignment horizontal="center" vertical="center"/>
      <protection locked="0"/>
    </xf>
    <xf numFmtId="165" fontId="21" fillId="3" borderId="7" xfId="1" applyNumberFormat="1" applyFont="1" applyFill="1" applyBorder="1" applyAlignment="1" applyProtection="1">
      <alignment horizontal="center" vertical="center"/>
      <protection locked="0"/>
    </xf>
    <xf numFmtId="2" fontId="22" fillId="3" borderId="7" xfId="0" applyNumberFormat="1" applyFont="1" applyFill="1" applyBorder="1" applyAlignment="1" applyProtection="1">
      <alignment horizontal="center" vertical="center"/>
      <protection locked="0"/>
    </xf>
    <xf numFmtId="165" fontId="21" fillId="3" borderId="7" xfId="0" applyNumberFormat="1" applyFont="1" applyFill="1" applyBorder="1" applyAlignment="1" applyProtection="1">
      <alignment horizontal="center" vertical="center"/>
      <protection locked="0"/>
    </xf>
    <xf numFmtId="2" fontId="23" fillId="3" borderId="0" xfId="0" applyNumberFormat="1" applyFont="1" applyFill="1" applyAlignment="1">
      <alignment vertical="center"/>
    </xf>
    <xf numFmtId="0" fontId="24" fillId="0" borderId="7" xfId="0" applyFont="1" applyBorder="1" applyAlignment="1">
      <alignment horizontal="left" vertical="center"/>
    </xf>
    <xf numFmtId="0" fontId="25" fillId="3" borderId="7" xfId="3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vertical="center"/>
    </xf>
    <xf numFmtId="49" fontId="16" fillId="3" borderId="7" xfId="3" applyNumberFormat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49" fontId="16" fillId="5" borderId="7" xfId="3" applyNumberFormat="1" applyFont="1" applyFill="1" applyBorder="1" applyAlignment="1">
      <alignment horizontal="left" vertical="center"/>
    </xf>
    <xf numFmtId="0" fontId="16" fillId="5" borderId="3" xfId="3" applyFont="1" applyFill="1" applyBorder="1" applyAlignment="1">
      <alignment horizontal="left" vertical="center"/>
    </xf>
    <xf numFmtId="49" fontId="16" fillId="3" borderId="7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 applyProtection="1">
      <alignment horizontal="center" vertical="center"/>
      <protection locked="0"/>
    </xf>
    <xf numFmtId="164" fontId="17" fillId="3" borderId="1" xfId="0" applyNumberFormat="1" applyFont="1" applyFill="1" applyBorder="1" applyAlignment="1" applyProtection="1">
      <alignment horizontal="center" vertical="center"/>
      <protection locked="0"/>
    </xf>
    <xf numFmtId="164" fontId="17" fillId="3" borderId="10" xfId="0" applyNumberFormat="1" applyFont="1" applyFill="1" applyBorder="1" applyAlignment="1" applyProtection="1">
      <alignment horizontal="center" vertical="center"/>
      <protection locked="0"/>
    </xf>
    <xf numFmtId="164" fontId="17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6" xfId="1" applyNumberFormat="1" applyFont="1" applyFill="1" applyBorder="1" applyAlignment="1" applyProtection="1">
      <alignment horizontal="center" vertical="center"/>
      <protection locked="0"/>
    </xf>
    <xf numFmtId="165" fontId="21" fillId="3" borderId="6" xfId="1" applyNumberFormat="1" applyFont="1" applyFill="1" applyBorder="1" applyAlignment="1" applyProtection="1">
      <alignment horizontal="center" vertical="center"/>
      <protection locked="0"/>
    </xf>
    <xf numFmtId="0" fontId="16" fillId="3" borderId="6" xfId="3" applyFont="1" applyFill="1" applyBorder="1" applyAlignment="1">
      <alignment horizontal="left" vertical="center"/>
    </xf>
    <xf numFmtId="0" fontId="16" fillId="6" borderId="7" xfId="0" applyFont="1" applyFill="1" applyBorder="1" applyAlignment="1">
      <alignment vertical="center"/>
    </xf>
    <xf numFmtId="49" fontId="16" fillId="6" borderId="7" xfId="3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center"/>
    </xf>
    <xf numFmtId="164" fontId="17" fillId="6" borderId="3" xfId="0" applyNumberFormat="1" applyFont="1" applyFill="1" applyBorder="1" applyAlignment="1" applyProtection="1">
      <alignment horizontal="center" vertical="center"/>
      <protection locked="0"/>
    </xf>
    <xf numFmtId="164" fontId="17" fillId="6" borderId="4" xfId="0" applyNumberFormat="1" applyFont="1" applyFill="1" applyBorder="1" applyAlignment="1" applyProtection="1">
      <alignment horizontal="center" vertical="center"/>
      <protection locked="0"/>
    </xf>
    <xf numFmtId="164" fontId="17" fillId="6" borderId="5" xfId="0" applyNumberFormat="1" applyFont="1" applyFill="1" applyBorder="1" applyAlignment="1" applyProtection="1">
      <alignment horizontal="center" vertical="center"/>
      <protection locked="0"/>
    </xf>
    <xf numFmtId="164" fontId="17" fillId="7" borderId="4" xfId="1" applyNumberFormat="1" applyFont="1" applyFill="1" applyBorder="1" applyAlignment="1">
      <alignment horizontal="center" vertical="center"/>
    </xf>
    <xf numFmtId="164" fontId="17" fillId="6" borderId="7" xfId="0" applyNumberFormat="1" applyFont="1" applyFill="1" applyBorder="1" applyAlignment="1" applyProtection="1">
      <alignment horizontal="center" vertical="center"/>
      <protection locked="0"/>
    </xf>
    <xf numFmtId="165" fontId="20" fillId="6" borderId="7" xfId="1" applyNumberFormat="1" applyFont="1" applyFill="1" applyBorder="1" applyAlignment="1" applyProtection="1">
      <alignment horizontal="center" vertical="center"/>
      <protection locked="0"/>
    </xf>
    <xf numFmtId="165" fontId="21" fillId="6" borderId="7" xfId="1" applyNumberFormat="1" applyFont="1" applyFill="1" applyBorder="1" applyAlignment="1" applyProtection="1">
      <alignment horizontal="center" vertical="center"/>
      <protection locked="0"/>
    </xf>
    <xf numFmtId="165" fontId="21" fillId="6" borderId="7" xfId="0" applyNumberFormat="1" applyFont="1" applyFill="1" applyBorder="1" applyAlignment="1" applyProtection="1">
      <alignment horizontal="center" vertical="center"/>
      <protection locked="0"/>
    </xf>
    <xf numFmtId="49" fontId="26" fillId="3" borderId="7" xfId="3" applyNumberFormat="1" applyFont="1" applyFill="1" applyBorder="1" applyAlignment="1">
      <alignment horizontal="left" vertical="center"/>
    </xf>
    <xf numFmtId="16" fontId="16" fillId="3" borderId="7" xfId="3" applyNumberFormat="1" applyFont="1" applyFill="1" applyBorder="1" applyAlignment="1">
      <alignment horizontal="left" vertical="center"/>
    </xf>
    <xf numFmtId="164" fontId="17" fillId="4" borderId="11" xfId="1" applyNumberFormat="1" applyFont="1" applyFill="1" applyBorder="1" applyAlignment="1">
      <alignment horizontal="center" vertical="center"/>
    </xf>
    <xf numFmtId="0" fontId="16" fillId="5" borderId="7" xfId="3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1"/>
    <xf numFmtId="0" fontId="0" fillId="0" borderId="0" xfId="0" applyAlignment="1" applyProtection="1">
      <protection locked="0"/>
    </xf>
    <xf numFmtId="0" fontId="4" fillId="0" borderId="0" xfId="0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4" fillId="0" borderId="0" xfId="1" applyAlignment="1"/>
    <xf numFmtId="0" fontId="26" fillId="3" borderId="7" xfId="3" applyFont="1" applyFill="1" applyBorder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1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left" vertical="center"/>
    </xf>
    <xf numFmtId="0" fontId="16" fillId="6" borderId="7" xfId="3" applyFont="1" applyFill="1" applyBorder="1" applyAlignment="1">
      <alignment horizontal="left" vertical="center"/>
    </xf>
    <xf numFmtId="49" fontId="16" fillId="6" borderId="7" xfId="3" applyNumberFormat="1" applyFont="1" applyFill="1" applyBorder="1" applyAlignment="1">
      <alignment horizontal="left" vertical="center"/>
    </xf>
    <xf numFmtId="6" fontId="16" fillId="6" borderId="6" xfId="3" applyNumberFormat="1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left" vertical="center"/>
    </xf>
    <xf numFmtId="49" fontId="28" fillId="3" borderId="6" xfId="3" applyNumberFormat="1" applyFont="1" applyFill="1" applyBorder="1" applyAlignment="1">
      <alignment horizontal="left" vertical="center"/>
    </xf>
    <xf numFmtId="0" fontId="28" fillId="3" borderId="7" xfId="3" applyFont="1" applyFill="1" applyBorder="1" applyAlignment="1">
      <alignment horizontal="left" vertical="center"/>
    </xf>
    <xf numFmtId="0" fontId="26" fillId="6" borderId="6" xfId="3" applyFont="1" applyFill="1" applyBorder="1" applyAlignment="1">
      <alignment horizontal="left" vertical="center"/>
    </xf>
    <xf numFmtId="6" fontId="16" fillId="3" borderId="7" xfId="0" applyNumberFormat="1" applyFont="1" applyFill="1" applyBorder="1" applyAlignment="1">
      <alignment horizontal="left" vertical="center"/>
    </xf>
    <xf numFmtId="49" fontId="16" fillId="3" borderId="6" xfId="3" applyNumberFormat="1" applyFont="1" applyFill="1" applyBorder="1" applyAlignment="1">
      <alignment horizontal="left" vertical="center"/>
    </xf>
    <xf numFmtId="0" fontId="26" fillId="5" borderId="6" xfId="3" applyFont="1" applyFill="1" applyBorder="1" applyAlignment="1">
      <alignment horizontal="left" vertical="center"/>
    </xf>
    <xf numFmtId="0" fontId="26" fillId="3" borderId="6" xfId="3" applyFont="1" applyFill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1" applyBorder="1"/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30" fillId="3" borderId="7" xfId="0" applyFont="1" applyFill="1" applyBorder="1" applyAlignment="1" applyProtection="1">
      <alignment horizontal="distributed" vertical="distributed"/>
      <protection locked="0"/>
    </xf>
    <xf numFmtId="0" fontId="16" fillId="0" borderId="7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65" fontId="31" fillId="3" borderId="7" xfId="1" applyNumberFormat="1" applyFont="1" applyFill="1" applyBorder="1" applyAlignment="1" applyProtection="1">
      <alignment horizontal="center" vertical="center"/>
      <protection locked="0"/>
    </xf>
    <xf numFmtId="2" fontId="18" fillId="2" borderId="4" xfId="0" applyNumberFormat="1" applyFont="1" applyFill="1" applyBorder="1" applyAlignment="1" applyProtection="1">
      <alignment horizontal="distributed"/>
      <protection locked="0"/>
    </xf>
    <xf numFmtId="165" fontId="17" fillId="3" borderId="7" xfId="0" applyNumberFormat="1" applyFont="1" applyFill="1" applyBorder="1" applyAlignment="1" applyProtection="1">
      <alignment horizontal="center" vertical="center"/>
      <protection locked="0"/>
    </xf>
    <xf numFmtId="165" fontId="32" fillId="3" borderId="7" xfId="1" applyNumberFormat="1" applyFont="1" applyFill="1" applyBorder="1" applyAlignment="1" applyProtection="1">
      <alignment horizontal="center" vertical="center"/>
      <protection locked="0"/>
    </xf>
    <xf numFmtId="2" fontId="33" fillId="3" borderId="7" xfId="0" applyNumberFormat="1" applyFont="1" applyFill="1" applyBorder="1" applyAlignment="1" applyProtection="1">
      <alignment horizontal="center" vertical="center"/>
      <protection locked="0"/>
    </xf>
    <xf numFmtId="2" fontId="17" fillId="3" borderId="7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distributed"/>
      <protection locked="0"/>
    </xf>
    <xf numFmtId="0" fontId="16" fillId="0" borderId="7" xfId="0" applyFont="1" applyBorder="1" applyAlignment="1">
      <alignment vertical="center"/>
    </xf>
    <xf numFmtId="0" fontId="15" fillId="3" borderId="7" xfId="2" applyFont="1" applyFill="1" applyBorder="1" applyAlignment="1">
      <alignment horizontal="center" vertical="center"/>
    </xf>
    <xf numFmtId="165" fontId="31" fillId="3" borderId="6" xfId="1" applyNumberFormat="1" applyFont="1" applyFill="1" applyBorder="1" applyAlignment="1" applyProtection="1">
      <alignment horizontal="center" vertical="center"/>
      <protection locked="0"/>
    </xf>
    <xf numFmtId="165" fontId="17" fillId="3" borderId="6" xfId="0" applyNumberFormat="1" applyFont="1" applyFill="1" applyBorder="1" applyAlignment="1" applyProtection="1">
      <alignment horizontal="center" vertical="center"/>
      <protection locked="0"/>
    </xf>
    <xf numFmtId="165" fontId="32" fillId="3" borderId="6" xfId="1" applyNumberFormat="1" applyFont="1" applyFill="1" applyBorder="1" applyAlignment="1" applyProtection="1">
      <alignment horizontal="center" vertical="center"/>
      <protection locked="0"/>
    </xf>
    <xf numFmtId="2" fontId="33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3" borderId="7" xfId="3" applyFont="1" applyFill="1" applyBorder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7" xfId="3" applyFont="1" applyFill="1" applyBorder="1" applyAlignment="1">
      <alignment vertical="center"/>
    </xf>
    <xf numFmtId="0" fontId="16" fillId="6" borderId="2" xfId="3" applyFont="1" applyFill="1" applyBorder="1" applyAlignment="1">
      <alignment vertical="center"/>
    </xf>
    <xf numFmtId="0" fontId="16" fillId="6" borderId="2" xfId="3" applyFont="1" applyFill="1" applyBorder="1" applyAlignment="1">
      <alignment horizontal="center" vertical="center"/>
    </xf>
    <xf numFmtId="6" fontId="16" fillId="6" borderId="2" xfId="3" applyNumberFormat="1" applyFont="1" applyFill="1" applyBorder="1" applyAlignment="1">
      <alignment horizontal="center" vertical="center"/>
    </xf>
    <xf numFmtId="0" fontId="16" fillId="3" borderId="8" xfId="3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horizontal="distributed" vertical="distributed"/>
      <protection locked="0"/>
    </xf>
    <xf numFmtId="0" fontId="26" fillId="3" borderId="0" xfId="0" applyFont="1" applyFill="1" applyBorder="1" applyAlignment="1" applyProtection="1">
      <alignment vertical="distributed"/>
      <protection locked="0"/>
    </xf>
    <xf numFmtId="0" fontId="26" fillId="3" borderId="0" xfId="0" applyFont="1" applyFill="1" applyBorder="1" applyAlignment="1" applyProtection="1">
      <alignment horizontal="center" vertical="distributed"/>
      <protection locked="0"/>
    </xf>
    <xf numFmtId="164" fontId="22" fillId="3" borderId="0" xfId="0" applyNumberFormat="1" applyFont="1" applyFill="1" applyBorder="1" applyAlignment="1" applyProtection="1">
      <alignment horizontal="center" vertical="center"/>
      <protection locked="0"/>
    </xf>
    <xf numFmtId="164" fontId="17" fillId="3" borderId="0" xfId="0" applyNumberFormat="1" applyFont="1" applyFill="1" applyBorder="1" applyAlignment="1" applyProtection="1">
      <alignment horizontal="center" vertical="center"/>
      <protection locked="0"/>
    </xf>
    <xf numFmtId="2" fontId="17" fillId="3" borderId="0" xfId="0" applyNumberFormat="1" applyFont="1" applyFill="1" applyBorder="1" applyAlignment="1" applyProtection="1">
      <alignment horizontal="center" vertical="center"/>
      <protection locked="0"/>
    </xf>
    <xf numFmtId="2" fontId="34" fillId="3" borderId="0" xfId="0" applyNumberFormat="1" applyFont="1" applyFill="1" applyBorder="1" applyAlignment="1" applyProtection="1">
      <alignment horizontal="center" vertical="center"/>
      <protection locked="0"/>
    </xf>
    <xf numFmtId="2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distributed" vertical="distributed"/>
      <protection locked="0"/>
    </xf>
    <xf numFmtId="0" fontId="16" fillId="2" borderId="0" xfId="0" applyFont="1" applyFill="1" applyBorder="1" applyAlignment="1" applyProtection="1">
      <alignment vertical="distributed"/>
      <protection locked="0"/>
    </xf>
    <xf numFmtId="0" fontId="16" fillId="2" borderId="0" xfId="0" applyFont="1" applyFill="1" applyBorder="1" applyAlignment="1" applyProtection="1">
      <alignment horizontal="distributed" vertical="distributed"/>
      <protection locked="0"/>
    </xf>
    <xf numFmtId="0" fontId="16" fillId="2" borderId="0" xfId="0" applyFont="1" applyFill="1" applyBorder="1" applyAlignment="1" applyProtection="1">
      <alignment horizontal="center" vertical="distributed"/>
      <protection locked="0"/>
    </xf>
    <xf numFmtId="164" fontId="36" fillId="2" borderId="0" xfId="0" applyNumberFormat="1" applyFont="1" applyFill="1" applyBorder="1" applyAlignment="1" applyProtection="1">
      <alignment horizontal="center" vertical="center"/>
      <protection locked="0"/>
    </xf>
    <xf numFmtId="164" fontId="16" fillId="2" borderId="0" xfId="0" applyNumberFormat="1" applyFont="1" applyFill="1" applyBorder="1" applyAlignment="1" applyProtection="1">
      <alignment horizontal="center" vertical="center"/>
      <protection locked="0"/>
    </xf>
    <xf numFmtId="2" fontId="16" fillId="2" borderId="0" xfId="0" applyNumberFormat="1" applyFont="1" applyFill="1" applyBorder="1" applyAlignment="1" applyProtection="1">
      <alignment horizontal="center" vertical="center"/>
      <protection locked="0"/>
    </xf>
    <xf numFmtId="164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165" fontId="31" fillId="6" borderId="7" xfId="1" applyNumberFormat="1" applyFont="1" applyFill="1" applyBorder="1" applyAlignment="1" applyProtection="1">
      <alignment horizontal="center" vertical="center"/>
      <protection locked="0"/>
    </xf>
    <xf numFmtId="2" fontId="18" fillId="6" borderId="1" xfId="0" applyNumberFormat="1" applyFont="1" applyFill="1" applyBorder="1" applyAlignment="1" applyProtection="1">
      <alignment horizontal="distributed"/>
      <protection locked="0"/>
    </xf>
    <xf numFmtId="165" fontId="17" fillId="6" borderId="7" xfId="0" applyNumberFormat="1" applyFont="1" applyFill="1" applyBorder="1" applyAlignment="1" applyProtection="1">
      <alignment horizontal="center" vertical="center"/>
      <protection locked="0"/>
    </xf>
    <xf numFmtId="165" fontId="32" fillId="6" borderId="7" xfId="1" applyNumberFormat="1" applyFont="1" applyFill="1" applyBorder="1" applyAlignment="1" applyProtection="1">
      <alignment horizontal="center" vertical="center"/>
      <protection locked="0"/>
    </xf>
    <xf numFmtId="2" fontId="33" fillId="6" borderId="7" xfId="0" applyNumberFormat="1" applyFont="1" applyFill="1" applyBorder="1" applyAlignment="1" applyProtection="1">
      <alignment horizontal="center" vertical="center"/>
      <protection locked="0"/>
    </xf>
    <xf numFmtId="2" fontId="17" fillId="6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1" xfId="4" applyFont="1" applyFill="1" applyBorder="1"/>
    <xf numFmtId="0" fontId="2" fillId="2" borderId="1" xfId="4" applyFont="1" applyFill="1" applyBorder="1" applyAlignment="1">
      <alignment horizontal="right"/>
    </xf>
    <xf numFmtId="0" fontId="40" fillId="2" borderId="2" xfId="4" applyFont="1" applyFill="1" applyBorder="1" applyAlignment="1">
      <alignment horizontal="center" vertical="center"/>
    </xf>
    <xf numFmtId="0" fontId="41" fillId="2" borderId="7" xfId="4" applyFont="1" applyFill="1" applyBorder="1" applyAlignment="1">
      <alignment horizontal="center" vertical="center"/>
    </xf>
    <xf numFmtId="165" fontId="20" fillId="3" borderId="2" xfId="1" applyNumberFormat="1" applyFont="1" applyFill="1" applyBorder="1" applyAlignment="1" applyProtection="1">
      <alignment horizontal="center" vertical="center"/>
      <protection locked="0"/>
    </xf>
    <xf numFmtId="165" fontId="20" fillId="3" borderId="14" xfId="1" applyNumberFormat="1" applyFont="1" applyFill="1" applyBorder="1" applyAlignment="1" applyProtection="1">
      <alignment horizontal="center" vertical="center"/>
      <protection locked="0"/>
    </xf>
    <xf numFmtId="0" fontId="16" fillId="3" borderId="2" xfId="3" applyFont="1" applyFill="1" applyBorder="1" applyAlignment="1">
      <alignment vertical="center"/>
    </xf>
    <xf numFmtId="0" fontId="16" fillId="3" borderId="14" xfId="3" applyFont="1" applyFill="1" applyBorder="1" applyAlignment="1">
      <alignment vertical="center"/>
    </xf>
    <xf numFmtId="0" fontId="16" fillId="3" borderId="6" xfId="3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5" fillId="2" borderId="2" xfId="3" applyFont="1" applyFill="1" applyBorder="1" applyAlignment="1">
      <alignment vertical="center"/>
    </xf>
    <xf numFmtId="0" fontId="15" fillId="2" borderId="14" xfId="3" applyFont="1" applyFill="1" applyBorder="1" applyAlignment="1">
      <alignment vertical="center"/>
    </xf>
    <xf numFmtId="0" fontId="16" fillId="3" borderId="6" xfId="3" applyFont="1" applyFill="1" applyBorder="1" applyAlignment="1">
      <alignment horizontal="center" vertical="center"/>
    </xf>
    <xf numFmtId="165" fontId="20" fillId="3" borderId="6" xfId="5" applyNumberFormat="1" applyFont="1" applyFill="1" applyBorder="1" applyAlignment="1" applyProtection="1">
      <alignment horizontal="center" vertical="center"/>
      <protection locked="0"/>
    </xf>
    <xf numFmtId="165" fontId="45" fillId="3" borderId="6" xfId="5" applyNumberFormat="1" applyFont="1" applyFill="1" applyBorder="1" applyAlignment="1" applyProtection="1">
      <alignment horizontal="center" vertical="center"/>
      <protection locked="0"/>
    </xf>
    <xf numFmtId="0" fontId="15" fillId="3" borderId="14" xfId="2" applyFont="1" applyFill="1" applyBorder="1" applyAlignment="1">
      <alignment horizontal="left" vertical="center"/>
    </xf>
    <xf numFmtId="0" fontId="16" fillId="3" borderId="2" xfId="3" applyFont="1" applyFill="1" applyBorder="1" applyAlignment="1">
      <alignment horizontal="left" vertical="center"/>
    </xf>
    <xf numFmtId="0" fontId="16" fillId="3" borderId="14" xfId="3" applyFont="1" applyFill="1" applyBorder="1" applyAlignment="1">
      <alignment horizontal="left" vertical="center"/>
    </xf>
    <xf numFmtId="0" fontId="16" fillId="3" borderId="2" xfId="2" applyFont="1" applyFill="1" applyBorder="1" applyAlignment="1">
      <alignment vertical="center"/>
    </xf>
    <xf numFmtId="0" fontId="4" fillId="2" borderId="0" xfId="4" applyFill="1"/>
    <xf numFmtId="0" fontId="4" fillId="2" borderId="0" xfId="4" applyFill="1" applyBorder="1"/>
    <xf numFmtId="0" fontId="46" fillId="2" borderId="0" xfId="6" applyFill="1"/>
    <xf numFmtId="0" fontId="2" fillId="2" borderId="0" xfId="7" applyFont="1" applyFill="1" applyBorder="1" applyAlignment="1">
      <alignment horizontal="left"/>
    </xf>
    <xf numFmtId="0" fontId="2" fillId="2" borderId="0" xfId="7" applyFont="1" applyFill="1" applyBorder="1" applyAlignment="1">
      <alignment horizontal="right"/>
    </xf>
    <xf numFmtId="0" fontId="46" fillId="0" borderId="1" xfId="6" applyFill="1" applyBorder="1"/>
    <xf numFmtId="0" fontId="46" fillId="0" borderId="0" xfId="6" applyFill="1"/>
    <xf numFmtId="0" fontId="46" fillId="0" borderId="0" xfId="6"/>
    <xf numFmtId="0" fontId="51" fillId="0" borderId="0" xfId="6" applyFont="1" applyFill="1"/>
    <xf numFmtId="16" fontId="51" fillId="0" borderId="0" xfId="6" applyNumberFormat="1" applyFont="1" applyFill="1"/>
    <xf numFmtId="0" fontId="52" fillId="0" borderId="0" xfId="6" applyFont="1" applyFill="1" applyAlignment="1">
      <alignment horizontal="center"/>
    </xf>
    <xf numFmtId="0" fontId="53" fillId="0" borderId="0" xfId="6" applyFont="1" applyFill="1"/>
    <xf numFmtId="49" fontId="51" fillId="0" borderId="0" xfId="6" applyNumberFormat="1" applyFont="1" applyFill="1"/>
    <xf numFmtId="0" fontId="54" fillId="0" borderId="0" xfId="6" applyFont="1" applyFill="1"/>
    <xf numFmtId="0" fontId="46" fillId="0" borderId="0" xfId="6" applyFont="1" applyFill="1" applyAlignment="1">
      <alignment horizontal="left"/>
    </xf>
    <xf numFmtId="0" fontId="0" fillId="0" borderId="0" xfId="6" applyFont="1" applyFill="1" applyAlignment="1">
      <alignment horizontal="left"/>
    </xf>
    <xf numFmtId="0" fontId="48" fillId="0" borderId="0" xfId="6" applyFont="1" applyFill="1" applyAlignment="1">
      <alignment horizontal="center"/>
    </xf>
    <xf numFmtId="0" fontId="46" fillId="0" borderId="0" xfId="6" applyFont="1" applyFill="1"/>
    <xf numFmtId="0" fontId="46" fillId="0" borderId="0" xfId="6" applyFill="1" applyBorder="1"/>
    <xf numFmtId="0" fontId="46" fillId="0" borderId="0" xfId="6" applyFont="1" applyFill="1" applyAlignment="1">
      <alignment horizontal="right"/>
    </xf>
    <xf numFmtId="0" fontId="49" fillId="0" borderId="0" xfId="6" applyFont="1" applyFill="1" applyAlignment="1">
      <alignment horizontal="center"/>
    </xf>
    <xf numFmtId="0" fontId="52" fillId="0" borderId="0" xfId="6" applyFont="1" applyFill="1" applyAlignment="1">
      <alignment horizontal="left"/>
    </xf>
    <xf numFmtId="49" fontId="46" fillId="0" borderId="0" xfId="6" applyNumberFormat="1" applyFont="1" applyFill="1"/>
    <xf numFmtId="0" fontId="46" fillId="0" borderId="0" xfId="6" applyFill="1" applyAlignment="1">
      <alignment horizontal="left"/>
    </xf>
    <xf numFmtId="0" fontId="74" fillId="0" borderId="1" xfId="1" applyFont="1" applyFill="1" applyBorder="1" applyAlignment="1">
      <alignment horizontal="left"/>
    </xf>
    <xf numFmtId="0" fontId="74" fillId="0" borderId="1" xfId="1" applyFont="1" applyFill="1" applyBorder="1" applyAlignment="1">
      <alignment horizontal="right"/>
    </xf>
    <xf numFmtId="0" fontId="4" fillId="0" borderId="0" xfId="1" applyAlignment="1">
      <alignment horizontal="left"/>
    </xf>
    <xf numFmtId="0" fontId="76" fillId="0" borderId="0" xfId="1" applyFont="1" applyAlignment="1">
      <alignment horizontal="center"/>
    </xf>
    <xf numFmtId="0" fontId="76" fillId="3" borderId="0" xfId="1" applyFont="1" applyFill="1" applyAlignment="1">
      <alignment horizontal="left"/>
    </xf>
    <xf numFmtId="0" fontId="76" fillId="0" borderId="0" xfId="1" applyFont="1" applyAlignment="1">
      <alignment horizontal="left"/>
    </xf>
    <xf numFmtId="0" fontId="76" fillId="0" borderId="0" xfId="1" applyFont="1"/>
    <xf numFmtId="0" fontId="4" fillId="0" borderId="0" xfId="49" applyAlignment="1">
      <alignment horizontal="center"/>
    </xf>
    <xf numFmtId="0" fontId="4" fillId="0" borderId="0" xfId="49" applyAlignment="1">
      <alignment horizontal="left"/>
    </xf>
    <xf numFmtId="0" fontId="4" fillId="0" borderId="0" xfId="49"/>
    <xf numFmtId="0" fontId="77" fillId="0" borderId="1" xfId="49" applyFont="1" applyBorder="1" applyAlignment="1">
      <alignment horizontal="left"/>
    </xf>
    <xf numFmtId="0" fontId="80" fillId="0" borderId="0" xfId="49" applyFont="1" applyAlignment="1">
      <alignment horizontal="right"/>
    </xf>
    <xf numFmtId="0" fontId="4" fillId="0" borderId="0" xfId="49" applyFont="1"/>
    <xf numFmtId="0" fontId="4" fillId="0" borderId="0" xfId="49" applyFont="1" applyFill="1"/>
    <xf numFmtId="0" fontId="4" fillId="0" borderId="0" xfId="1" applyFont="1"/>
    <xf numFmtId="0" fontId="80" fillId="0" borderId="0" xfId="49" applyFont="1"/>
    <xf numFmtId="0" fontId="4" fillId="0" borderId="0" xfId="49" applyFont="1" applyAlignment="1"/>
    <xf numFmtId="0" fontId="79" fillId="0" borderId="0" xfId="49" applyFont="1" applyAlignment="1">
      <alignment horizontal="center"/>
    </xf>
    <xf numFmtId="0" fontId="4" fillId="0" borderId="0" xfId="49" applyAlignment="1">
      <alignment horizontal="right"/>
    </xf>
    <xf numFmtId="0" fontId="29" fillId="2" borderId="0" xfId="1" applyFont="1" applyFill="1" applyBorder="1" applyAlignment="1">
      <alignment horizontal="center" vertical="distributed"/>
    </xf>
    <xf numFmtId="0" fontId="4" fillId="2" borderId="0" xfId="1" applyFill="1"/>
    <xf numFmtId="0" fontId="82" fillId="3" borderId="7" xfId="1" applyFont="1" applyFill="1" applyBorder="1" applyAlignment="1" applyProtection="1">
      <alignment horizontal="distributed" vertical="distributed"/>
      <protection locked="0"/>
    </xf>
    <xf numFmtId="0" fontId="16" fillId="3" borderId="7" xfId="1" applyFont="1" applyFill="1" applyBorder="1" applyAlignment="1">
      <alignment horizontal="left" vertical="center"/>
    </xf>
    <xf numFmtId="0" fontId="16" fillId="3" borderId="7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left" vertical="center"/>
    </xf>
    <xf numFmtId="0" fontId="26" fillId="2" borderId="0" xfId="1" applyFont="1" applyFill="1" applyBorder="1" applyAlignment="1">
      <alignment vertical="distributed"/>
    </xf>
    <xf numFmtId="0" fontId="16" fillId="2" borderId="0" xfId="1" applyFont="1" applyFill="1" applyBorder="1" applyAlignment="1">
      <alignment vertical="distributed"/>
    </xf>
    <xf numFmtId="0" fontId="83" fillId="0" borderId="0" xfId="1" applyFont="1" applyFill="1" applyAlignment="1">
      <alignment vertical="center"/>
    </xf>
    <xf numFmtId="0" fontId="15" fillId="3" borderId="7" xfId="2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83" fillId="0" borderId="0" xfId="1" applyFont="1" applyFill="1"/>
    <xf numFmtId="0" fontId="24" fillId="0" borderId="7" xfId="1" applyFont="1" applyBorder="1" applyAlignment="1">
      <alignment horizontal="center"/>
    </xf>
    <xf numFmtId="0" fontId="16" fillId="3" borderId="7" xfId="3" applyFont="1" applyFill="1" applyBorder="1" applyAlignment="1">
      <alignment horizontal="center" vertical="center"/>
    </xf>
    <xf numFmtId="0" fontId="16" fillId="0" borderId="7" xfId="1" applyFont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left" vertical="center"/>
    </xf>
    <xf numFmtId="0" fontId="16" fillId="5" borderId="7" xfId="1" applyFont="1" applyFill="1" applyBorder="1" applyAlignment="1">
      <alignment horizontal="left" vertical="center"/>
    </xf>
    <xf numFmtId="0" fontId="16" fillId="5" borderId="7" xfId="1" applyFont="1" applyFill="1" applyBorder="1" applyAlignment="1">
      <alignment horizontal="center" vertical="center"/>
    </xf>
    <xf numFmtId="0" fontId="83" fillId="3" borderId="0" xfId="1" applyFont="1" applyFill="1"/>
    <xf numFmtId="0" fontId="16" fillId="3" borderId="0" xfId="1" applyFont="1" applyFill="1" applyBorder="1" applyAlignment="1">
      <alignment vertical="distributed"/>
    </xf>
    <xf numFmtId="0" fontId="16" fillId="3" borderId="7" xfId="1" applyFont="1" applyFill="1" applyBorder="1" applyAlignment="1">
      <alignment vertical="center"/>
    </xf>
    <xf numFmtId="49" fontId="16" fillId="3" borderId="7" xfId="1" applyNumberFormat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vertical="center"/>
    </xf>
    <xf numFmtId="0" fontId="16" fillId="3" borderId="3" xfId="3" applyFont="1" applyFill="1" applyBorder="1" applyAlignment="1">
      <alignment horizontal="left" vertical="center"/>
    </xf>
    <xf numFmtId="0" fontId="4" fillId="0" borderId="0" xfId="1" applyFont="1" applyFill="1"/>
    <xf numFmtId="0" fontId="16" fillId="3" borderId="0" xfId="1" applyFont="1" applyFill="1" applyAlignment="1">
      <alignment horizontal="left" vertical="center"/>
    </xf>
    <xf numFmtId="0" fontId="16" fillId="6" borderId="7" xfId="1" applyFont="1" applyFill="1" applyBorder="1" applyAlignment="1">
      <alignment horizontal="left" vertical="center"/>
    </xf>
    <xf numFmtId="0" fontId="16" fillId="6" borderId="7" xfId="1" applyFont="1" applyFill="1" applyBorder="1" applyAlignment="1">
      <alignment horizontal="center" vertical="center"/>
    </xf>
    <xf numFmtId="6" fontId="16" fillId="6" borderId="7" xfId="1" applyNumberFormat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horizontal="left" vertical="center"/>
    </xf>
    <xf numFmtId="0" fontId="16" fillId="6" borderId="7" xfId="1" applyFont="1" applyFill="1" applyBorder="1" applyAlignment="1">
      <alignment vertical="center"/>
    </xf>
    <xf numFmtId="49" fontId="16" fillId="6" borderId="7" xfId="1" applyNumberFormat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left" vertical="center"/>
    </xf>
    <xf numFmtId="0" fontId="82" fillId="3" borderId="7" xfId="1" applyFont="1" applyFill="1" applyBorder="1" applyAlignment="1" applyProtection="1">
      <alignment horizontal="center" vertical="center"/>
      <protection locked="0"/>
    </xf>
    <xf numFmtId="0" fontId="24" fillId="0" borderId="7" xfId="1" applyFont="1" applyBorder="1" applyAlignment="1">
      <alignment horizontal="left" vertical="center"/>
    </xf>
    <xf numFmtId="49" fontId="16" fillId="3" borderId="7" xfId="1" applyNumberFormat="1" applyFont="1" applyFill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49" fontId="16" fillId="6" borderId="7" xfId="1" applyNumberFormat="1" applyFont="1" applyFill="1" applyBorder="1" applyAlignment="1">
      <alignment horizontal="left" vertical="center"/>
    </xf>
    <xf numFmtId="49" fontId="16" fillId="3" borderId="6" xfId="1" applyNumberFormat="1" applyFont="1" applyFill="1" applyBorder="1" applyAlignment="1">
      <alignment horizontal="left" vertical="center"/>
    </xf>
    <xf numFmtId="0" fontId="25" fillId="3" borderId="7" xfId="1" applyFont="1" applyFill="1" applyBorder="1" applyAlignment="1">
      <alignment horizontal="left" vertical="center"/>
    </xf>
    <xf numFmtId="0" fontId="82" fillId="3" borderId="0" xfId="1" applyFont="1" applyFill="1" applyBorder="1" applyAlignment="1" applyProtection="1">
      <alignment horizontal="distributed" vertical="distributed"/>
      <protection locked="0"/>
    </xf>
    <xf numFmtId="0" fontId="26" fillId="3" borderId="0" xfId="47" applyFont="1" applyFill="1" applyBorder="1" applyAlignment="1">
      <alignment horizontal="left" vertical="center"/>
    </xf>
    <xf numFmtId="0" fontId="26" fillId="3" borderId="0" xfId="47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distributed" vertical="distributed"/>
    </xf>
    <xf numFmtId="0" fontId="26" fillId="3" borderId="0" xfId="1" applyFont="1" applyFill="1" applyBorder="1" applyAlignment="1">
      <alignment horizontal="center" vertical="distributed"/>
    </xf>
    <xf numFmtId="0" fontId="4" fillId="3" borderId="0" xfId="1" applyFont="1" applyFill="1"/>
    <xf numFmtId="49" fontId="4" fillId="3" borderId="0" xfId="1" applyNumberFormat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0" borderId="0" xfId="1" applyFill="1"/>
    <xf numFmtId="49" fontId="4" fillId="0" borderId="0" xfId="1" applyNumberFormat="1" applyFill="1" applyAlignment="1">
      <alignment horizontal="center"/>
    </xf>
    <xf numFmtId="0" fontId="4" fillId="0" borderId="0" xfId="1" applyFill="1" applyAlignment="1">
      <alignment horizontal="center"/>
    </xf>
    <xf numFmtId="49" fontId="4" fillId="0" borderId="0" xfId="1" applyNumberFormat="1" applyAlignment="1">
      <alignment horizontal="center"/>
    </xf>
    <xf numFmtId="0" fontId="13" fillId="3" borderId="7" xfId="1" applyFont="1" applyFill="1" applyBorder="1" applyAlignment="1" applyProtection="1">
      <alignment horizontal="distributed" vertical="center"/>
      <protection locked="0"/>
    </xf>
    <xf numFmtId="6" fontId="16" fillId="6" borderId="7" xfId="3" applyNumberFormat="1" applyFont="1" applyFill="1" applyBorder="1" applyAlignment="1">
      <alignment horizontal="center" vertical="center"/>
    </xf>
    <xf numFmtId="0" fontId="16" fillId="6" borderId="7" xfId="3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/>
    </xf>
    <xf numFmtId="0" fontId="16" fillId="5" borderId="2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vertical="center"/>
    </xf>
    <xf numFmtId="0" fontId="13" fillId="2" borderId="7" xfId="1" applyFont="1" applyFill="1" applyBorder="1" applyAlignment="1" applyProtection="1">
      <alignment horizontal="distributed" vertical="distributed"/>
      <protection locked="0"/>
    </xf>
    <xf numFmtId="0" fontId="16" fillId="3" borderId="6" xfId="1" applyFont="1" applyFill="1" applyBorder="1" applyAlignment="1">
      <alignment horizontal="left" vertical="center"/>
    </xf>
    <xf numFmtId="0" fontId="28" fillId="3" borderId="7" xfId="1" applyFont="1" applyFill="1" applyBorder="1" applyAlignment="1">
      <alignment horizontal="left" vertical="center"/>
    </xf>
    <xf numFmtId="6" fontId="16" fillId="3" borderId="7" xfId="1" applyNumberFormat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left" vertical="center"/>
    </xf>
    <xf numFmtId="0" fontId="4" fillId="0" borderId="0" xfId="53"/>
    <xf numFmtId="0" fontId="77" fillId="2" borderId="1" xfId="4" applyFont="1" applyFill="1" applyBorder="1"/>
    <xf numFmtId="0" fontId="4" fillId="2" borderId="0" xfId="4" applyFill="1" applyAlignment="1">
      <alignment horizontal="center" vertical="justify"/>
    </xf>
    <xf numFmtId="0" fontId="4" fillId="2" borderId="0" xfId="4" applyFill="1" applyAlignment="1">
      <alignment horizontal="left" vertical="justify"/>
    </xf>
    <xf numFmtId="0" fontId="4" fillId="2" borderId="0" xfId="4" applyFill="1" applyAlignment="1">
      <alignment horizontal="justify" vertical="justify"/>
    </xf>
    <xf numFmtId="0" fontId="4" fillId="2" borderId="7" xfId="4" applyFill="1" applyBorder="1" applyAlignment="1" applyProtection="1">
      <alignment horizontal="center" vertical="center"/>
      <protection locked="0"/>
    </xf>
    <xf numFmtId="0" fontId="47" fillId="2" borderId="5" xfId="4" applyFont="1" applyFill="1" applyBorder="1" applyAlignment="1" applyProtection="1">
      <alignment horizontal="left" vertical="center" wrapText="1"/>
      <protection locked="0"/>
    </xf>
    <xf numFmtId="0" fontId="4" fillId="2" borderId="5" xfId="4" applyFill="1" applyBorder="1" applyAlignment="1" applyProtection="1">
      <alignment horizontal="center" vertical="center"/>
      <protection locked="0"/>
    </xf>
    <xf numFmtId="0" fontId="4" fillId="2" borderId="3" xfId="4" applyFill="1" applyBorder="1" applyAlignment="1" applyProtection="1">
      <alignment horizontal="center" vertical="center"/>
      <protection locked="0"/>
    </xf>
    <xf numFmtId="164" fontId="86" fillId="2" borderId="7" xfId="4" applyNumberFormat="1" applyFont="1" applyFill="1" applyBorder="1" applyAlignment="1" applyProtection="1">
      <alignment horizontal="center" vertical="center"/>
      <protection locked="0"/>
    </xf>
    <xf numFmtId="0" fontId="4" fillId="2" borderId="0" xfId="4" applyFill="1" applyAlignment="1">
      <alignment horizontal="center"/>
    </xf>
    <xf numFmtId="0" fontId="4" fillId="3" borderId="0" xfId="4" applyFill="1" applyAlignment="1">
      <alignment horizontal="left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distributed"/>
      <protection locked="0"/>
    </xf>
    <xf numFmtId="164" fontId="3" fillId="2" borderId="1" xfId="1" applyNumberFormat="1" applyFont="1" applyFill="1" applyBorder="1" applyAlignment="1" applyProtection="1">
      <alignment horizontal="distributed"/>
      <protection locked="0"/>
    </xf>
    <xf numFmtId="0" fontId="5" fillId="2" borderId="1" xfId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9" fillId="0" borderId="0" xfId="1" applyFont="1"/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1" fontId="13" fillId="3" borderId="7" xfId="1" applyNumberFormat="1" applyFont="1" applyFill="1" applyBorder="1" applyAlignment="1" applyProtection="1">
      <alignment horizontal="distributed" vertical="center"/>
      <protection locked="0"/>
    </xf>
    <xf numFmtId="164" fontId="17" fillId="3" borderId="3" xfId="1" applyNumberFormat="1" applyFont="1" applyFill="1" applyBorder="1" applyAlignment="1" applyProtection="1">
      <alignment horizontal="center" vertical="center"/>
      <protection locked="0"/>
    </xf>
    <xf numFmtId="164" fontId="17" fillId="3" borderId="4" xfId="1" applyNumberFormat="1" applyFont="1" applyFill="1" applyBorder="1" applyAlignment="1" applyProtection="1">
      <alignment horizontal="center" vertical="center"/>
      <protection locked="0"/>
    </xf>
    <xf numFmtId="164" fontId="17" fillId="3" borderId="5" xfId="1" applyNumberFormat="1" applyFont="1" applyFill="1" applyBorder="1" applyAlignment="1" applyProtection="1">
      <alignment horizontal="center" vertical="center"/>
      <protection locked="0"/>
    </xf>
    <xf numFmtId="2" fontId="18" fillId="2" borderId="1" xfId="1" applyNumberFormat="1" applyFont="1" applyFill="1" applyBorder="1" applyAlignment="1" applyProtection="1">
      <alignment horizontal="distributed"/>
      <protection locked="0"/>
    </xf>
    <xf numFmtId="164" fontId="17" fillId="3" borderId="7" xfId="1" applyNumberFormat="1" applyFont="1" applyFill="1" applyBorder="1" applyAlignment="1" applyProtection="1">
      <alignment horizontal="center" vertical="center"/>
      <protection locked="0"/>
    </xf>
    <xf numFmtId="165" fontId="17" fillId="3" borderId="7" xfId="1" applyNumberFormat="1" applyFont="1" applyFill="1" applyBorder="1" applyAlignment="1" applyProtection="1">
      <alignment horizontal="center" vertical="center"/>
      <protection locked="0"/>
    </xf>
    <xf numFmtId="164" fontId="22" fillId="3" borderId="4" xfId="1" applyNumberFormat="1" applyFont="1" applyFill="1" applyBorder="1" applyAlignment="1" applyProtection="1">
      <alignment horizontal="center" vertical="center"/>
      <protection locked="0"/>
    </xf>
    <xf numFmtId="164" fontId="22" fillId="3" borderId="3" xfId="1" applyNumberFormat="1" applyFont="1" applyFill="1" applyBorder="1" applyAlignment="1" applyProtection="1">
      <alignment horizontal="center" vertical="center"/>
      <protection locked="0"/>
    </xf>
    <xf numFmtId="164" fontId="22" fillId="3" borderId="5" xfId="1" applyNumberFormat="1" applyFont="1" applyFill="1" applyBorder="1" applyAlignment="1" applyProtection="1">
      <alignment horizontal="center" vertical="center"/>
      <protection locked="0"/>
    </xf>
    <xf numFmtId="2" fontId="22" fillId="3" borderId="7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Alignment="1">
      <alignment vertical="center"/>
    </xf>
    <xf numFmtId="0" fontId="4" fillId="0" borderId="0" xfId="1" applyFill="1" applyProtection="1">
      <protection locked="0"/>
    </xf>
    <xf numFmtId="0" fontId="4" fillId="0" borderId="0" xfId="1" applyFill="1" applyAlignment="1" applyProtection="1">
      <alignment horizontal="center"/>
      <protection locked="0"/>
    </xf>
    <xf numFmtId="0" fontId="4" fillId="0" borderId="0" xfId="1" applyFont="1" applyFill="1" applyProtection="1">
      <protection locked="0"/>
    </xf>
    <xf numFmtId="0" fontId="4" fillId="3" borderId="0" xfId="1" applyFill="1" applyAlignment="1" applyProtection="1">
      <alignment horizontal="left" vertical="center"/>
      <protection locked="0"/>
    </xf>
    <xf numFmtId="0" fontId="4" fillId="2" borderId="0" xfId="1" applyFill="1" applyAlignment="1" applyProtection="1">
      <alignment horizontal="left"/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4" fillId="3" borderId="0" xfId="1" applyFill="1" applyAlignment="1" applyProtection="1">
      <alignment horizontal="center"/>
      <protection locked="0"/>
    </xf>
    <xf numFmtId="0" fontId="4" fillId="2" borderId="0" xfId="1" applyFill="1" applyAlignment="1" applyProtection="1">
      <protection locked="0"/>
    </xf>
    <xf numFmtId="0" fontId="4" fillId="0" borderId="0" xfId="1" applyProtection="1">
      <protection locked="0"/>
    </xf>
    <xf numFmtId="0" fontId="4" fillId="0" borderId="0" xfId="1" applyFont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6" fillId="2" borderId="7" xfId="1" applyFont="1" applyFill="1" applyBorder="1" applyAlignment="1">
      <alignment horizontal="center" vertical="center" wrapText="1"/>
    </xf>
    <xf numFmtId="164" fontId="17" fillId="4" borderId="7" xfId="1" applyNumberFormat="1" applyFont="1" applyFill="1" applyBorder="1" applyAlignment="1">
      <alignment horizontal="center" vertical="center"/>
    </xf>
    <xf numFmtId="164" fontId="87" fillId="4" borderId="7" xfId="1" applyNumberFormat="1" applyFont="1" applyFill="1" applyBorder="1" applyAlignment="1">
      <alignment horizontal="center" vertical="center" wrapText="1"/>
    </xf>
    <xf numFmtId="165" fontId="18" fillId="2" borderId="7" xfId="1" applyNumberFormat="1" applyFont="1" applyFill="1" applyBorder="1" applyAlignment="1" applyProtection="1">
      <alignment horizontal="distributed" vertical="center"/>
      <protection locked="0"/>
    </xf>
    <xf numFmtId="2" fontId="18" fillId="2" borderId="7" xfId="1" applyNumberFormat="1" applyFont="1" applyFill="1" applyBorder="1" applyAlignment="1" applyProtection="1">
      <alignment horizontal="distributed" vertical="center"/>
      <protection locked="0"/>
    </xf>
    <xf numFmtId="2" fontId="23" fillId="3" borderId="0" xfId="1" applyNumberFormat="1" applyFont="1" applyFill="1" applyAlignment="1">
      <alignment vertical="center"/>
    </xf>
    <xf numFmtId="0" fontId="4" fillId="3" borderId="0" xfId="1" applyFill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1" fillId="2" borderId="0" xfId="1" applyFont="1" applyFill="1" applyAlignment="1" applyProtection="1">
      <protection locked="0"/>
    </xf>
    <xf numFmtId="0" fontId="30" fillId="3" borderId="7" xfId="1" applyFont="1" applyFill="1" applyBorder="1" applyAlignment="1" applyProtection="1">
      <alignment horizontal="distributed" vertical="distributed"/>
      <protection locked="0"/>
    </xf>
    <xf numFmtId="2" fontId="18" fillId="2" borderId="4" xfId="1" applyNumberFormat="1" applyFont="1" applyFill="1" applyBorder="1" applyAlignment="1" applyProtection="1">
      <alignment horizontal="distributed"/>
      <protection locked="0"/>
    </xf>
    <xf numFmtId="2" fontId="17" fillId="3" borderId="7" xfId="1" applyNumberFormat="1" applyFont="1" applyFill="1" applyBorder="1" applyAlignment="1" applyProtection="1">
      <alignment horizontal="center" vertical="center"/>
      <protection locked="0"/>
    </xf>
    <xf numFmtId="164" fontId="17" fillId="3" borderId="24" xfId="1" applyNumberFormat="1" applyFont="1" applyFill="1" applyBorder="1" applyAlignment="1" applyProtection="1">
      <alignment horizontal="center" vertical="center"/>
      <protection locked="0"/>
    </xf>
    <xf numFmtId="164" fontId="17" fillId="3" borderId="11" xfId="1" applyNumberFormat="1" applyFont="1" applyFill="1" applyBorder="1" applyAlignment="1" applyProtection="1">
      <alignment horizontal="center" vertical="center"/>
      <protection locked="0"/>
    </xf>
    <xf numFmtId="165" fontId="20" fillId="3" borderId="3" xfId="1" applyNumberFormat="1" applyFont="1" applyFill="1" applyBorder="1" applyAlignment="1" applyProtection="1">
      <alignment horizontal="center" vertical="center"/>
      <protection locked="0"/>
    </xf>
    <xf numFmtId="164" fontId="17" fillId="3" borderId="9" xfId="1" applyNumberFormat="1" applyFont="1" applyFill="1" applyBorder="1" applyAlignment="1" applyProtection="1">
      <alignment horizontal="center" vertical="center"/>
      <protection locked="0"/>
    </xf>
    <xf numFmtId="164" fontId="17" fillId="3" borderId="1" xfId="1" applyNumberFormat="1" applyFont="1" applyFill="1" applyBorder="1" applyAlignment="1" applyProtection="1">
      <alignment horizontal="center" vertical="center"/>
      <protection locked="0"/>
    </xf>
    <xf numFmtId="0" fontId="16" fillId="5" borderId="8" xfId="3" applyFont="1" applyFill="1" applyBorder="1" applyAlignment="1">
      <alignment horizontal="left" vertical="center"/>
    </xf>
    <xf numFmtId="0" fontId="16" fillId="6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vertical="center"/>
    </xf>
    <xf numFmtId="164" fontId="17" fillId="3" borderId="10" xfId="1" applyNumberFormat="1" applyFont="1" applyFill="1" applyBorder="1" applyAlignment="1" applyProtection="1">
      <alignment horizontal="center" vertical="center"/>
      <protection locked="0"/>
    </xf>
    <xf numFmtId="164" fontId="17" fillId="3" borderId="6" xfId="1" applyNumberFormat="1" applyFont="1" applyFill="1" applyBorder="1" applyAlignment="1" applyProtection="1">
      <alignment horizontal="center" vertical="center"/>
      <protection locked="0"/>
    </xf>
    <xf numFmtId="165" fontId="17" fillId="3" borderId="6" xfId="1" applyNumberFormat="1" applyFont="1" applyFill="1" applyBorder="1" applyAlignment="1" applyProtection="1">
      <alignment horizontal="center" vertical="center"/>
      <protection locked="0"/>
    </xf>
    <xf numFmtId="2" fontId="22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vertical="center"/>
    </xf>
    <xf numFmtId="1" fontId="20" fillId="3" borderId="7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Border="1" applyAlignment="1" applyProtection="1">
      <alignment horizontal="distributed" vertical="distributed"/>
      <protection locked="0"/>
    </xf>
    <xf numFmtId="0" fontId="26" fillId="3" borderId="0" xfId="1" applyFont="1" applyFill="1" applyBorder="1" applyAlignment="1" applyProtection="1">
      <alignment vertical="distributed"/>
      <protection locked="0"/>
    </xf>
    <xf numFmtId="0" fontId="26" fillId="3" borderId="0" xfId="1" applyFont="1" applyFill="1" applyBorder="1" applyAlignment="1" applyProtection="1">
      <alignment horizontal="center" vertical="distributed"/>
      <protection locked="0"/>
    </xf>
    <xf numFmtId="164" fontId="22" fillId="3" borderId="0" xfId="1" applyNumberFormat="1" applyFont="1" applyFill="1" applyBorder="1" applyAlignment="1" applyProtection="1">
      <alignment horizontal="center" vertical="center"/>
      <protection locked="0"/>
    </xf>
    <xf numFmtId="164" fontId="17" fillId="3" borderId="0" xfId="1" applyNumberFormat="1" applyFont="1" applyFill="1" applyBorder="1" applyAlignment="1" applyProtection="1">
      <alignment horizontal="center" vertical="center"/>
      <protection locked="0"/>
    </xf>
    <xf numFmtId="2" fontId="17" fillId="3" borderId="0" xfId="1" applyNumberFormat="1" applyFont="1" applyFill="1" applyBorder="1" applyAlignment="1" applyProtection="1">
      <alignment horizontal="center" vertical="center"/>
      <protection locked="0"/>
    </xf>
    <xf numFmtId="2" fontId="34" fillId="3" borderId="0" xfId="1" applyNumberFormat="1" applyFont="1" applyFill="1" applyBorder="1" applyAlignment="1" applyProtection="1">
      <alignment horizontal="center" vertical="center"/>
      <protection locked="0"/>
    </xf>
    <xf numFmtId="2" fontId="19" fillId="3" borderId="0" xfId="1" applyNumberFormat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distributed" vertical="distributed"/>
      <protection locked="0"/>
    </xf>
    <xf numFmtId="0" fontId="16" fillId="2" borderId="0" xfId="1" applyFont="1" applyFill="1" applyBorder="1" applyAlignment="1" applyProtection="1">
      <alignment vertical="distributed"/>
      <protection locked="0"/>
    </xf>
    <xf numFmtId="0" fontId="16" fillId="2" borderId="0" xfId="1" applyFont="1" applyFill="1" applyBorder="1" applyAlignment="1" applyProtection="1">
      <alignment horizontal="distributed" vertical="distributed"/>
      <protection locked="0"/>
    </xf>
    <xf numFmtId="0" fontId="16" fillId="2" borderId="0" xfId="1" applyFont="1" applyFill="1" applyBorder="1" applyAlignment="1" applyProtection="1">
      <alignment horizontal="center" vertical="distributed"/>
      <protection locked="0"/>
    </xf>
    <xf numFmtId="164" fontId="36" fillId="2" borderId="0" xfId="1" applyNumberFormat="1" applyFont="1" applyFill="1" applyBorder="1" applyAlignment="1" applyProtection="1">
      <alignment horizontal="center" vertical="center"/>
      <protection locked="0"/>
    </xf>
    <xf numFmtId="164" fontId="16" fillId="2" borderId="0" xfId="1" applyNumberFormat="1" applyFont="1" applyFill="1" applyBorder="1" applyAlignment="1" applyProtection="1">
      <alignment horizontal="center" vertical="center"/>
      <protection locked="0"/>
    </xf>
    <xf numFmtId="2" fontId="16" fillId="2" borderId="0" xfId="1" applyNumberFormat="1" applyFont="1" applyFill="1" applyBorder="1" applyAlignment="1" applyProtection="1">
      <alignment horizontal="center" vertical="center"/>
      <protection locked="0"/>
    </xf>
    <xf numFmtId="164" fontId="37" fillId="2" borderId="0" xfId="1" applyNumberFormat="1" applyFont="1" applyFill="1" applyBorder="1" applyAlignment="1" applyProtection="1">
      <alignment horizontal="center" vertical="center"/>
      <protection locked="0"/>
    </xf>
    <xf numFmtId="0" fontId="38" fillId="2" borderId="0" xfId="1" applyFont="1" applyFill="1" applyAlignment="1" applyProtection="1">
      <alignment horizontal="center"/>
      <protection locked="0"/>
    </xf>
    <xf numFmtId="0" fontId="4" fillId="3" borderId="0" xfId="1" applyFill="1" applyProtection="1">
      <protection locked="0"/>
    </xf>
    <xf numFmtId="0" fontId="4" fillId="3" borderId="0" xfId="1" applyFont="1" applyFill="1" applyProtection="1">
      <protection locked="0"/>
    </xf>
    <xf numFmtId="0" fontId="38" fillId="0" borderId="0" xfId="1" applyFont="1" applyFill="1" applyAlignment="1" applyProtection="1">
      <alignment horizontal="center"/>
      <protection locked="0"/>
    </xf>
    <xf numFmtId="164" fontId="17" fillId="3" borderId="3" xfId="1" applyNumberFormat="1" applyFont="1" applyFill="1" applyBorder="1" applyAlignment="1" applyProtection="1">
      <alignment horizontal="center" vertical="center"/>
      <protection locked="0"/>
    </xf>
    <xf numFmtId="164" fontId="17" fillId="3" borderId="4" xfId="1" applyNumberFormat="1" applyFont="1" applyFill="1" applyBorder="1" applyAlignment="1" applyProtection="1">
      <alignment horizontal="center" vertical="center"/>
      <protection locked="0"/>
    </xf>
    <xf numFmtId="164" fontId="17" fillId="3" borderId="5" xfId="1" applyNumberFormat="1" applyFont="1" applyFill="1" applyBorder="1" applyAlignment="1" applyProtection="1">
      <alignment horizontal="center" vertical="center"/>
      <protection locked="0"/>
    </xf>
    <xf numFmtId="164" fontId="17" fillId="6" borderId="3" xfId="1" applyNumberFormat="1" applyFont="1" applyFill="1" applyBorder="1" applyAlignment="1" applyProtection="1">
      <alignment horizontal="center" vertical="center"/>
      <protection locked="0"/>
    </xf>
    <xf numFmtId="164" fontId="17" fillId="6" borderId="4" xfId="1" applyNumberFormat="1" applyFont="1" applyFill="1" applyBorder="1" applyAlignment="1" applyProtection="1">
      <alignment horizontal="center" vertical="center"/>
      <protection locked="0"/>
    </xf>
    <xf numFmtId="164" fontId="17" fillId="6" borderId="5" xfId="1" applyNumberFormat="1" applyFont="1" applyFill="1" applyBorder="1" applyAlignment="1" applyProtection="1">
      <alignment horizontal="center" vertical="center"/>
      <protection locked="0"/>
    </xf>
    <xf numFmtId="164" fontId="17" fillId="7" borderId="7" xfId="1" applyNumberFormat="1" applyFont="1" applyFill="1" applyBorder="1" applyAlignment="1">
      <alignment horizontal="center" vertical="center"/>
    </xf>
    <xf numFmtId="164" fontId="87" fillId="7" borderId="7" xfId="1" applyNumberFormat="1" applyFont="1" applyFill="1" applyBorder="1" applyAlignment="1">
      <alignment horizontal="center" vertical="center" wrapText="1"/>
    </xf>
    <xf numFmtId="165" fontId="18" fillId="6" borderId="7" xfId="1" applyNumberFormat="1" applyFont="1" applyFill="1" applyBorder="1" applyAlignment="1" applyProtection="1">
      <alignment horizontal="distributed" vertical="center"/>
      <protection locked="0"/>
    </xf>
    <xf numFmtId="2" fontId="18" fillId="6" borderId="7" xfId="1" applyNumberFormat="1" applyFont="1" applyFill="1" applyBorder="1" applyAlignment="1" applyProtection="1">
      <alignment horizontal="distributed" vertical="center"/>
      <protection locked="0"/>
    </xf>
    <xf numFmtId="0" fontId="16" fillId="3" borderId="0" xfId="0" applyFont="1" applyFill="1" applyBorder="1" applyAlignment="1">
      <alignment horizontal="left" vertical="center"/>
    </xf>
    <xf numFmtId="49" fontId="16" fillId="3" borderId="0" xfId="3" applyNumberFormat="1" applyFont="1" applyFill="1" applyBorder="1" applyAlignment="1">
      <alignment horizontal="left" vertical="center"/>
    </xf>
    <xf numFmtId="0" fontId="16" fillId="3" borderId="0" xfId="3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49" fontId="28" fillId="3" borderId="7" xfId="3" applyNumberFormat="1" applyFont="1" applyFill="1" applyBorder="1" applyAlignment="1">
      <alignment horizontal="left" vertical="center"/>
    </xf>
    <xf numFmtId="0" fontId="26" fillId="5" borderId="7" xfId="3" applyFont="1" applyFill="1" applyBorder="1" applyAlignment="1">
      <alignment horizontal="left" vertical="center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4" xfId="1" applyNumberFormat="1" applyFont="1" applyFill="1" applyBorder="1" applyAlignment="1" applyProtection="1">
      <alignment horizontal="center" vertical="center"/>
      <protection locked="0"/>
    </xf>
    <xf numFmtId="164" fontId="17" fillId="0" borderId="5" xfId="1" applyNumberFormat="1" applyFont="1" applyFill="1" applyBorder="1" applyAlignment="1" applyProtection="1">
      <alignment horizontal="center" vertical="center"/>
      <protection locked="0"/>
    </xf>
    <xf numFmtId="164" fontId="17" fillId="0" borderId="4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64" fontId="87" fillId="0" borderId="7" xfId="1" applyNumberFormat="1" applyFont="1" applyFill="1" applyBorder="1" applyAlignment="1">
      <alignment horizontal="center" vertical="center" wrapText="1"/>
    </xf>
    <xf numFmtId="165" fontId="18" fillId="0" borderId="7" xfId="1" applyNumberFormat="1" applyFont="1" applyFill="1" applyBorder="1" applyAlignment="1" applyProtection="1">
      <alignment horizontal="distributed" vertical="center"/>
      <protection locked="0"/>
    </xf>
    <xf numFmtId="2" fontId="18" fillId="0" borderId="7" xfId="1" applyNumberFormat="1" applyFont="1" applyFill="1" applyBorder="1" applyAlignment="1" applyProtection="1">
      <alignment horizontal="distributed" vertical="center"/>
      <protection locked="0"/>
    </xf>
    <xf numFmtId="165" fontId="20" fillId="0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0" xfId="49" applyFill="1"/>
    <xf numFmtId="0" fontId="3" fillId="2" borderId="1" xfId="49" applyFont="1" applyFill="1" applyBorder="1" applyAlignment="1">
      <alignment horizontal="center"/>
    </xf>
    <xf numFmtId="0" fontId="3" fillId="2" borderId="1" xfId="49" applyFont="1" applyFill="1" applyBorder="1" applyAlignment="1">
      <alignment horizontal="distributed"/>
    </xf>
    <xf numFmtId="0" fontId="3" fillId="2" borderId="1" xfId="49" applyFont="1" applyFill="1" applyBorder="1" applyAlignment="1">
      <alignment horizontal="center" vertical="center"/>
    </xf>
    <xf numFmtId="0" fontId="9" fillId="0" borderId="0" xfId="49" applyFont="1"/>
    <xf numFmtId="0" fontId="25" fillId="2" borderId="7" xfId="49" applyFont="1" applyFill="1" applyBorder="1" applyAlignment="1">
      <alignment horizontal="center" vertical="center"/>
    </xf>
    <xf numFmtId="0" fontId="16" fillId="2" borderId="7" xfId="49" applyFont="1" applyFill="1" applyBorder="1" applyAlignment="1">
      <alignment horizontal="distributed" vertical="distributed"/>
    </xf>
    <xf numFmtId="0" fontId="16" fillId="2" borderId="7" xfId="49" applyFont="1" applyFill="1" applyBorder="1" applyAlignment="1">
      <alignment horizontal="center" vertical="distributed"/>
    </xf>
    <xf numFmtId="0" fontId="16" fillId="2" borderId="5" xfId="49" applyFont="1" applyFill="1" applyBorder="1" applyAlignment="1">
      <alignment horizontal="center" vertical="distributed"/>
    </xf>
    <xf numFmtId="0" fontId="16" fillId="2" borderId="7" xfId="49" applyFont="1" applyFill="1" applyBorder="1" applyAlignment="1">
      <alignment horizontal="center" vertical="center"/>
    </xf>
    <xf numFmtId="0" fontId="89" fillId="0" borderId="0" xfId="49" applyFont="1"/>
    <xf numFmtId="0" fontId="4" fillId="2" borderId="0" xfId="49" applyFill="1" applyBorder="1"/>
    <xf numFmtId="0" fontId="16" fillId="3" borderId="2" xfId="1" applyFont="1" applyFill="1" applyBorder="1" applyAlignment="1">
      <alignment vertical="center"/>
    </xf>
    <xf numFmtId="164" fontId="16" fillId="2" borderId="30" xfId="49" applyNumberFormat="1" applyFont="1" applyFill="1" applyBorder="1" applyAlignment="1">
      <alignment horizontal="center" vertical="center"/>
    </xf>
    <xf numFmtId="164" fontId="37" fillId="2" borderId="31" xfId="4" applyNumberFormat="1" applyFont="1" applyFill="1" applyBorder="1" applyAlignment="1" applyProtection="1">
      <alignment horizontal="center" vertical="center"/>
      <protection locked="0"/>
    </xf>
    <xf numFmtId="164" fontId="16" fillId="2" borderId="31" xfId="49" applyNumberFormat="1" applyFont="1" applyFill="1" applyBorder="1" applyAlignment="1">
      <alignment horizontal="center" vertical="center"/>
    </xf>
    <xf numFmtId="165" fontId="16" fillId="2" borderId="31" xfId="49" applyNumberFormat="1" applyFont="1" applyFill="1" applyBorder="1" applyAlignment="1">
      <alignment horizontal="center" vertical="center"/>
    </xf>
    <xf numFmtId="165" fontId="37" fillId="2" borderId="31" xfId="49" applyNumberFormat="1" applyFont="1" applyFill="1" applyBorder="1" applyAlignment="1" applyProtection="1">
      <alignment horizontal="center" vertical="center"/>
      <protection locked="0"/>
    </xf>
    <xf numFmtId="0" fontId="83" fillId="0" borderId="0" xfId="49" applyFont="1" applyFill="1"/>
    <xf numFmtId="0" fontId="16" fillId="3" borderId="14" xfId="1" applyFont="1" applyFill="1" applyBorder="1" applyAlignment="1">
      <alignment vertical="center"/>
    </xf>
    <xf numFmtId="164" fontId="16" fillId="2" borderId="4" xfId="49" applyNumberFormat="1" applyFont="1" applyFill="1" applyBorder="1" applyAlignment="1">
      <alignment horizontal="center" vertical="center"/>
    </xf>
    <xf numFmtId="164" fontId="16" fillId="3" borderId="7" xfId="49" applyNumberFormat="1" applyFont="1" applyFill="1" applyBorder="1" applyAlignment="1">
      <alignment horizontal="center" vertical="center"/>
    </xf>
    <xf numFmtId="165" fontId="16" fillId="3" borderId="7" xfId="49" applyNumberFormat="1" applyFont="1" applyFill="1" applyBorder="1" applyAlignment="1">
      <alignment horizontal="center" vertical="center"/>
    </xf>
    <xf numFmtId="165" fontId="37" fillId="2" borderId="7" xfId="49" applyNumberFormat="1" applyFont="1" applyFill="1" applyBorder="1" applyAlignment="1" applyProtection="1">
      <alignment horizontal="center" vertical="center"/>
      <protection locked="0"/>
    </xf>
    <xf numFmtId="164" fontId="16" fillId="2" borderId="3" xfId="49" applyNumberFormat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vertical="center"/>
    </xf>
    <xf numFmtId="164" fontId="16" fillId="2" borderId="36" xfId="49" applyNumberFormat="1" applyFont="1" applyFill="1" applyBorder="1" applyAlignment="1">
      <alignment horizontal="center" vertical="center"/>
    </xf>
    <xf numFmtId="164" fontId="16" fillId="2" borderId="37" xfId="4" applyNumberFormat="1" applyFont="1" applyFill="1" applyBorder="1" applyAlignment="1" applyProtection="1">
      <alignment horizontal="center" vertical="center"/>
      <protection locked="0"/>
    </xf>
    <xf numFmtId="164" fontId="16" fillId="2" borderId="37" xfId="49" applyNumberFormat="1" applyFont="1" applyFill="1" applyBorder="1" applyAlignment="1">
      <alignment horizontal="center" vertical="center"/>
    </xf>
    <xf numFmtId="2" fontId="16" fillId="2" borderId="37" xfId="49" applyNumberFormat="1" applyFont="1" applyFill="1" applyBorder="1" applyAlignment="1">
      <alignment horizontal="center" vertical="center"/>
    </xf>
    <xf numFmtId="165" fontId="37" fillId="2" borderId="37" xfId="49" applyNumberFormat="1" applyFont="1" applyFill="1" applyBorder="1" applyAlignment="1" applyProtection="1">
      <alignment horizontal="center" vertical="center"/>
      <protection locked="0"/>
    </xf>
    <xf numFmtId="165" fontId="37" fillId="2" borderId="38" xfId="49" applyNumberFormat="1" applyFont="1" applyFill="1" applyBorder="1" applyAlignment="1" applyProtection="1">
      <alignment horizontal="center" vertical="center"/>
      <protection locked="0"/>
    </xf>
    <xf numFmtId="165" fontId="16" fillId="2" borderId="37" xfId="49" applyNumberFormat="1" applyFont="1" applyFill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2" borderId="40" xfId="45" applyFont="1" applyFill="1" applyBorder="1" applyAlignment="1">
      <alignment horizontal="left" vertical="center"/>
    </xf>
    <xf numFmtId="0" fontId="16" fillId="2" borderId="14" xfId="45" applyFont="1" applyFill="1" applyBorder="1" applyAlignment="1">
      <alignment horizontal="left" vertical="center"/>
    </xf>
    <xf numFmtId="0" fontId="4" fillId="3" borderId="0" xfId="4" applyFill="1" applyAlignment="1" applyProtection="1">
      <alignment horizontal="left" vertical="center" wrapText="1"/>
      <protection locked="0"/>
    </xf>
    <xf numFmtId="0" fontId="15" fillId="3" borderId="6" xfId="2" applyFont="1" applyFill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0" fontId="4" fillId="3" borderId="0" xfId="4" applyFill="1" applyAlignment="1" applyProtection="1">
      <alignment horizontal="left" vertical="center"/>
      <protection locked="0"/>
    </xf>
    <xf numFmtId="0" fontId="35" fillId="0" borderId="0" xfId="49" applyFont="1" applyFill="1" applyBorder="1" applyAlignment="1" applyProtection="1">
      <alignment horizontal="center" vertical="distributed"/>
      <protection locked="0"/>
    </xf>
    <xf numFmtId="0" fontId="16" fillId="2" borderId="0" xfId="46" applyFont="1" applyFill="1" applyBorder="1" applyAlignment="1">
      <alignment horizontal="center" vertical="distributed"/>
    </xf>
    <xf numFmtId="0" fontId="16" fillId="2" borderId="0" xfId="46" applyFont="1" applyFill="1" applyBorder="1" applyAlignment="1">
      <alignment vertical="distributed"/>
    </xf>
    <xf numFmtId="164" fontId="93" fillId="2" borderId="0" xfId="49" applyNumberFormat="1" applyFont="1" applyFill="1" applyBorder="1" applyAlignment="1">
      <alignment horizontal="center" vertical="center"/>
    </xf>
    <xf numFmtId="164" fontId="16" fillId="2" borderId="0" xfId="4" applyNumberFormat="1" applyFont="1" applyFill="1" applyBorder="1" applyAlignment="1" applyProtection="1">
      <alignment horizontal="center" vertical="center"/>
      <protection locked="0"/>
    </xf>
    <xf numFmtId="2" fontId="93" fillId="2" borderId="0" xfId="49" applyNumberFormat="1" applyFont="1" applyFill="1" applyBorder="1" applyAlignment="1">
      <alignment horizontal="center" vertical="center"/>
    </xf>
    <xf numFmtId="165" fontId="37" fillId="2" borderId="0" xfId="49" applyNumberFormat="1" applyFont="1" applyFill="1" applyBorder="1" applyAlignment="1" applyProtection="1">
      <alignment horizontal="center" vertical="center"/>
      <protection locked="0"/>
    </xf>
    <xf numFmtId="0" fontId="38" fillId="2" borderId="0" xfId="49" applyFont="1" applyFill="1" applyAlignment="1">
      <alignment horizontal="center"/>
    </xf>
    <xf numFmtId="0" fontId="4" fillId="2" borderId="0" xfId="49" applyFill="1" applyAlignment="1">
      <alignment horizontal="center"/>
    </xf>
    <xf numFmtId="0" fontId="4" fillId="2" borderId="0" xfId="49" applyFill="1" applyAlignment="1">
      <alignment horizontal="center" vertical="center"/>
    </xf>
    <xf numFmtId="0" fontId="4" fillId="0" borderId="0" xfId="49" applyFill="1"/>
    <xf numFmtId="0" fontId="4" fillId="0" borderId="0" xfId="49" applyFont="1" applyFill="1" applyAlignment="1">
      <alignment horizontal="left"/>
    </xf>
    <xf numFmtId="0" fontId="4" fillId="0" borderId="0" xfId="49" applyFill="1" applyAlignment="1">
      <alignment horizontal="center" vertical="center"/>
    </xf>
    <xf numFmtId="0" fontId="38" fillId="0" borderId="0" xfId="49" applyFont="1" applyFill="1" applyAlignment="1">
      <alignment horizontal="center"/>
    </xf>
    <xf numFmtId="0" fontId="4" fillId="0" borderId="0" xfId="49" applyFill="1" applyAlignment="1">
      <alignment horizontal="center"/>
    </xf>
    <xf numFmtId="0" fontId="4" fillId="0" borderId="0" xfId="49" applyAlignment="1">
      <alignment horizontal="center" vertical="center"/>
    </xf>
    <xf numFmtId="2" fontId="16" fillId="2" borderId="31" xfId="49" applyNumberFormat="1" applyFont="1" applyFill="1" applyBorder="1" applyAlignment="1">
      <alignment horizontal="center" vertical="center"/>
    </xf>
    <xf numFmtId="164" fontId="16" fillId="2" borderId="41" xfId="49" applyNumberFormat="1" applyFont="1" applyFill="1" applyBorder="1" applyAlignment="1">
      <alignment horizontal="center" vertical="center"/>
    </xf>
    <xf numFmtId="164" fontId="16" fillId="2" borderId="42" xfId="49" applyNumberFormat="1" applyFont="1" applyFill="1" applyBorder="1" applyAlignment="1">
      <alignment horizontal="center" vertical="center"/>
    </xf>
    <xf numFmtId="164" fontId="16" fillId="2" borderId="43" xfId="49" applyNumberFormat="1" applyFont="1" applyFill="1" applyBorder="1" applyAlignment="1">
      <alignment horizontal="center" vertical="center"/>
    </xf>
    <xf numFmtId="164" fontId="17" fillId="6" borderId="9" xfId="1" applyNumberFormat="1" applyFont="1" applyFill="1" applyBorder="1" applyAlignment="1" applyProtection="1">
      <alignment horizontal="center" vertical="center"/>
      <protection locked="0"/>
    </xf>
    <xf numFmtId="164" fontId="17" fillId="6" borderId="1" xfId="1" applyNumberFormat="1" applyFont="1" applyFill="1" applyBorder="1" applyAlignment="1" applyProtection="1">
      <alignment horizontal="center" vertical="center"/>
      <protection locked="0"/>
    </xf>
    <xf numFmtId="1" fontId="94" fillId="3" borderId="7" xfId="0" applyNumberFormat="1" applyFont="1" applyFill="1" applyBorder="1" applyAlignment="1" applyProtection="1">
      <alignment horizontal="distributed" vertical="center"/>
      <protection locked="0"/>
    </xf>
    <xf numFmtId="0" fontId="95" fillId="3" borderId="7" xfId="2" applyFont="1" applyFill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164" fontId="96" fillId="3" borderId="3" xfId="0" applyNumberFormat="1" applyFont="1" applyFill="1" applyBorder="1" applyAlignment="1" applyProtection="1">
      <alignment horizontal="center" vertical="center"/>
      <protection locked="0"/>
    </xf>
    <xf numFmtId="164" fontId="96" fillId="3" borderId="4" xfId="0" applyNumberFormat="1" applyFont="1" applyFill="1" applyBorder="1" applyAlignment="1" applyProtection="1">
      <alignment horizontal="center" vertical="center"/>
      <protection locked="0"/>
    </xf>
    <xf numFmtId="164" fontId="96" fillId="3" borderId="5" xfId="0" applyNumberFormat="1" applyFont="1" applyFill="1" applyBorder="1" applyAlignment="1" applyProtection="1">
      <alignment horizontal="center" vertical="center"/>
      <protection locked="0"/>
    </xf>
    <xf numFmtId="164" fontId="96" fillId="4" borderId="4" xfId="1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 applyProtection="1">
      <alignment horizontal="distributed" vertical="center"/>
      <protection locked="0"/>
    </xf>
    <xf numFmtId="2" fontId="1" fillId="2" borderId="7" xfId="0" applyNumberFormat="1" applyFont="1" applyFill="1" applyBorder="1" applyAlignment="1" applyProtection="1">
      <alignment horizontal="distributed" vertical="center"/>
      <protection locked="0"/>
    </xf>
    <xf numFmtId="165" fontId="39" fillId="3" borderId="7" xfId="1" applyNumberFormat="1" applyFont="1" applyFill="1" applyBorder="1" applyAlignment="1" applyProtection="1">
      <alignment horizontal="center" vertical="center"/>
      <protection locked="0"/>
    </xf>
    <xf numFmtId="164" fontId="96" fillId="3" borderId="7" xfId="0" applyNumberFormat="1" applyFont="1" applyFill="1" applyBorder="1" applyAlignment="1" applyProtection="1">
      <alignment horizontal="center" vertical="center"/>
      <protection locked="0"/>
    </xf>
    <xf numFmtId="165" fontId="97" fillId="3" borderId="7" xfId="1" applyNumberFormat="1" applyFont="1" applyFill="1" applyBorder="1" applyAlignment="1" applyProtection="1">
      <alignment horizontal="center" vertical="center"/>
      <protection locked="0"/>
    </xf>
    <xf numFmtId="165" fontId="98" fillId="3" borderId="7" xfId="1" applyNumberFormat="1" applyFont="1" applyFill="1" applyBorder="1" applyAlignment="1" applyProtection="1">
      <alignment horizontal="center" vertical="center"/>
      <protection locked="0"/>
    </xf>
    <xf numFmtId="2" fontId="99" fillId="3" borderId="7" xfId="0" applyNumberFormat="1" applyFont="1" applyFill="1" applyBorder="1" applyAlignment="1" applyProtection="1">
      <alignment horizontal="center" vertical="center"/>
      <protection locked="0"/>
    </xf>
    <xf numFmtId="165" fontId="98" fillId="3" borderId="7" xfId="0" applyNumberFormat="1" applyFont="1" applyFill="1" applyBorder="1" applyAlignment="1" applyProtection="1">
      <alignment horizontal="center" vertical="center"/>
      <protection locked="0"/>
    </xf>
    <xf numFmtId="0" fontId="76" fillId="3" borderId="0" xfId="0" applyFont="1" applyFill="1" applyAlignment="1">
      <alignment vertical="center"/>
    </xf>
    <xf numFmtId="2" fontId="86" fillId="3" borderId="0" xfId="0" applyNumberFormat="1" applyFont="1" applyFill="1" applyAlignment="1">
      <alignment vertical="center"/>
    </xf>
    <xf numFmtId="0" fontId="0" fillId="0" borderId="0" xfId="0" applyFont="1"/>
    <xf numFmtId="0" fontId="96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3" borderId="7" xfId="0" applyFont="1" applyFill="1" applyBorder="1" applyAlignment="1">
      <alignment vertical="center"/>
    </xf>
    <xf numFmtId="49" fontId="28" fillId="3" borderId="7" xfId="3" applyNumberFormat="1" applyFont="1" applyFill="1" applyBorder="1" applyAlignment="1">
      <alignment horizontal="center" vertical="center"/>
    </xf>
    <xf numFmtId="49" fontId="28" fillId="3" borderId="7" xfId="0" applyNumberFormat="1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left" vertical="center"/>
    </xf>
    <xf numFmtId="164" fontId="99" fillId="3" borderId="7" xfId="0" applyNumberFormat="1" applyFont="1" applyFill="1" applyBorder="1" applyAlignment="1" applyProtection="1">
      <alignment horizontal="center" vertical="center"/>
      <protection locked="0"/>
    </xf>
    <xf numFmtId="0" fontId="28" fillId="5" borderId="7" xfId="0" applyFont="1" applyFill="1" applyBorder="1" applyAlignment="1">
      <alignment horizontal="left" vertical="center"/>
    </xf>
    <xf numFmtId="49" fontId="28" fillId="5" borderId="7" xfId="3" applyNumberFormat="1" applyFont="1" applyFill="1" applyBorder="1" applyAlignment="1">
      <alignment horizontal="left" vertical="center"/>
    </xf>
    <xf numFmtId="0" fontId="28" fillId="5" borderId="3" xfId="3" applyFont="1" applyFill="1" applyBorder="1" applyAlignment="1">
      <alignment horizontal="left" vertical="center"/>
    </xf>
    <xf numFmtId="165" fontId="28" fillId="3" borderId="7" xfId="1" applyNumberFormat="1" applyFont="1" applyFill="1" applyBorder="1" applyAlignment="1" applyProtection="1">
      <alignment horizontal="center" vertical="center"/>
      <protection locked="0"/>
    </xf>
    <xf numFmtId="49" fontId="28" fillId="3" borderId="7" xfId="0" applyNumberFormat="1" applyFont="1" applyFill="1" applyBorder="1" applyAlignment="1">
      <alignment horizontal="center" vertical="center"/>
    </xf>
    <xf numFmtId="164" fontId="96" fillId="3" borderId="9" xfId="0" applyNumberFormat="1" applyFont="1" applyFill="1" applyBorder="1" applyAlignment="1" applyProtection="1">
      <alignment horizontal="center" vertical="center"/>
      <protection locked="0"/>
    </xf>
    <xf numFmtId="164" fontId="96" fillId="3" borderId="1" xfId="0" applyNumberFormat="1" applyFont="1" applyFill="1" applyBorder="1" applyAlignment="1" applyProtection="1">
      <alignment horizontal="center" vertical="center"/>
      <protection locked="0"/>
    </xf>
    <xf numFmtId="164" fontId="96" fillId="3" borderId="10" xfId="0" applyNumberFormat="1" applyFont="1" applyFill="1" applyBorder="1" applyAlignment="1" applyProtection="1">
      <alignment horizontal="center" vertical="center"/>
      <protection locked="0"/>
    </xf>
    <xf numFmtId="164" fontId="96" fillId="4" borderId="1" xfId="1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 applyProtection="1">
      <alignment horizontal="distributed" vertical="center"/>
      <protection locked="0"/>
    </xf>
    <xf numFmtId="2" fontId="1" fillId="2" borderId="6" xfId="0" applyNumberFormat="1" applyFont="1" applyFill="1" applyBorder="1" applyAlignment="1" applyProtection="1">
      <alignment horizontal="distributed" vertical="center"/>
      <protection locked="0"/>
    </xf>
    <xf numFmtId="165" fontId="39" fillId="3" borderId="6" xfId="1" applyNumberFormat="1" applyFont="1" applyFill="1" applyBorder="1" applyAlignment="1" applyProtection="1">
      <alignment horizontal="center" vertical="center"/>
      <protection locked="0"/>
    </xf>
    <xf numFmtId="164" fontId="96" fillId="3" borderId="6" xfId="0" applyNumberFormat="1" applyFont="1" applyFill="1" applyBorder="1" applyAlignment="1" applyProtection="1">
      <alignment horizontal="center" vertical="center"/>
      <protection locked="0"/>
    </xf>
    <xf numFmtId="165" fontId="97" fillId="3" borderId="6" xfId="1" applyNumberFormat="1" applyFont="1" applyFill="1" applyBorder="1" applyAlignment="1" applyProtection="1">
      <alignment horizontal="center" vertical="center"/>
      <protection locked="0"/>
    </xf>
    <xf numFmtId="165" fontId="98" fillId="3" borderId="6" xfId="1" applyNumberFormat="1" applyFont="1" applyFill="1" applyBorder="1" applyAlignment="1" applyProtection="1">
      <alignment horizontal="center" vertical="center"/>
      <protection locked="0"/>
    </xf>
    <xf numFmtId="2" fontId="99" fillId="3" borderId="6" xfId="0" applyNumberFormat="1" applyFont="1" applyFill="1" applyBorder="1" applyAlignment="1" applyProtection="1">
      <alignment horizontal="center" vertical="center"/>
      <protection locked="0"/>
    </xf>
    <xf numFmtId="0" fontId="28" fillId="3" borderId="6" xfId="3" applyFont="1" applyFill="1" applyBorder="1" applyAlignment="1">
      <alignment horizontal="left" vertical="center"/>
    </xf>
    <xf numFmtId="0" fontId="28" fillId="6" borderId="7" xfId="0" applyFont="1" applyFill="1" applyBorder="1" applyAlignment="1">
      <alignment vertical="center"/>
    </xf>
    <xf numFmtId="49" fontId="28" fillId="6" borderId="7" xfId="3" applyNumberFormat="1" applyFont="1" applyFill="1" applyBorder="1" applyAlignment="1">
      <alignment horizontal="center" vertical="center"/>
    </xf>
    <xf numFmtId="49" fontId="28" fillId="6" borderId="7" xfId="0" applyNumberFormat="1" applyFont="1" applyFill="1" applyBorder="1" applyAlignment="1">
      <alignment horizontal="left" vertical="center"/>
    </xf>
    <xf numFmtId="0" fontId="28" fillId="6" borderId="7" xfId="0" applyFont="1" applyFill="1" applyBorder="1" applyAlignment="1">
      <alignment horizontal="left" vertical="center"/>
    </xf>
    <xf numFmtId="164" fontId="96" fillId="6" borderId="3" xfId="0" applyNumberFormat="1" applyFont="1" applyFill="1" applyBorder="1" applyAlignment="1" applyProtection="1">
      <alignment horizontal="center" vertical="center"/>
      <protection locked="0"/>
    </xf>
    <xf numFmtId="164" fontId="96" fillId="6" borderId="4" xfId="0" applyNumberFormat="1" applyFont="1" applyFill="1" applyBorder="1" applyAlignment="1" applyProtection="1">
      <alignment horizontal="center" vertical="center"/>
      <protection locked="0"/>
    </xf>
    <xf numFmtId="164" fontId="96" fillId="6" borderId="5" xfId="0" applyNumberFormat="1" applyFont="1" applyFill="1" applyBorder="1" applyAlignment="1" applyProtection="1">
      <alignment horizontal="center" vertical="center"/>
      <protection locked="0"/>
    </xf>
    <xf numFmtId="164" fontId="96" fillId="7" borderId="4" xfId="1" applyNumberFormat="1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 applyProtection="1">
      <alignment horizontal="distributed" vertical="center"/>
      <protection locked="0"/>
    </xf>
    <xf numFmtId="2" fontId="1" fillId="6" borderId="7" xfId="0" applyNumberFormat="1" applyFont="1" applyFill="1" applyBorder="1" applyAlignment="1" applyProtection="1">
      <alignment horizontal="distributed" vertical="center"/>
      <protection locked="0"/>
    </xf>
    <xf numFmtId="165" fontId="39" fillId="6" borderId="7" xfId="1" applyNumberFormat="1" applyFont="1" applyFill="1" applyBorder="1" applyAlignment="1" applyProtection="1">
      <alignment horizontal="center" vertical="center"/>
      <protection locked="0"/>
    </xf>
    <xf numFmtId="164" fontId="96" fillId="6" borderId="7" xfId="0" applyNumberFormat="1" applyFont="1" applyFill="1" applyBorder="1" applyAlignment="1" applyProtection="1">
      <alignment horizontal="center" vertical="center"/>
      <protection locked="0"/>
    </xf>
    <xf numFmtId="165" fontId="97" fillId="6" borderId="7" xfId="1" applyNumberFormat="1" applyFont="1" applyFill="1" applyBorder="1" applyAlignment="1" applyProtection="1">
      <alignment horizontal="center" vertical="center"/>
      <protection locked="0"/>
    </xf>
    <xf numFmtId="165" fontId="98" fillId="6" borderId="7" xfId="1" applyNumberFormat="1" applyFont="1" applyFill="1" applyBorder="1" applyAlignment="1" applyProtection="1">
      <alignment horizontal="center" vertical="center"/>
      <protection locked="0"/>
    </xf>
    <xf numFmtId="2" fontId="99" fillId="6" borderId="7" xfId="0" applyNumberFormat="1" applyFont="1" applyFill="1" applyBorder="1" applyAlignment="1" applyProtection="1">
      <alignment horizontal="center" vertical="center"/>
      <protection locked="0"/>
    </xf>
    <xf numFmtId="165" fontId="98" fillId="6" borderId="7" xfId="0" applyNumberFormat="1" applyFont="1" applyFill="1" applyBorder="1" applyAlignment="1" applyProtection="1">
      <alignment horizontal="center" vertical="center"/>
      <protection locked="0"/>
    </xf>
    <xf numFmtId="16" fontId="28" fillId="3" borderId="7" xfId="3" applyNumberFormat="1" applyFont="1" applyFill="1" applyBorder="1" applyAlignment="1">
      <alignment horizontal="left" vertical="center"/>
    </xf>
    <xf numFmtId="164" fontId="96" fillId="4" borderId="11" xfId="1" applyNumberFormat="1" applyFont="1" applyFill="1" applyBorder="1" applyAlignment="1">
      <alignment horizontal="center" vertical="center"/>
    </xf>
    <xf numFmtId="0" fontId="28" fillId="5" borderId="7" xfId="3" applyFont="1" applyFill="1" applyBorder="1" applyAlignment="1">
      <alignment horizontal="left" vertical="center"/>
    </xf>
    <xf numFmtId="6" fontId="28" fillId="3" borderId="6" xfId="0" applyNumberFormat="1" applyFont="1" applyFill="1" applyBorder="1" applyAlignment="1">
      <alignment horizontal="left" vertical="center"/>
    </xf>
    <xf numFmtId="49" fontId="28" fillId="6" borderId="7" xfId="3" applyNumberFormat="1" applyFont="1" applyFill="1" applyBorder="1" applyAlignment="1">
      <alignment horizontal="left" vertical="center"/>
    </xf>
    <xf numFmtId="0" fontId="28" fillId="6" borderId="6" xfId="3" applyFont="1" applyFill="1" applyBorder="1" applyAlignment="1">
      <alignment horizontal="left" vertical="center"/>
    </xf>
    <xf numFmtId="0" fontId="28" fillId="6" borderId="7" xfId="3" applyFont="1" applyFill="1" applyBorder="1" applyAlignment="1">
      <alignment horizontal="left" vertical="center"/>
    </xf>
    <xf numFmtId="0" fontId="28" fillId="6" borderId="2" xfId="3" applyFont="1" applyFill="1" applyBorder="1" applyAlignment="1">
      <alignment horizontal="left" vertical="center"/>
    </xf>
    <xf numFmtId="49" fontId="28" fillId="6" borderId="6" xfId="3" applyNumberFormat="1" applyFont="1" applyFill="1" applyBorder="1" applyAlignment="1">
      <alignment horizontal="left" vertical="center"/>
    </xf>
    <xf numFmtId="6" fontId="28" fillId="6" borderId="7" xfId="3" applyNumberFormat="1" applyFont="1" applyFill="1" applyBorder="1" applyAlignment="1">
      <alignment horizontal="left" vertical="center"/>
    </xf>
    <xf numFmtId="16" fontId="28" fillId="3" borderId="6" xfId="3" applyNumberFormat="1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0" xfId="5"/>
    <xf numFmtId="0" fontId="16" fillId="0" borderId="2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6" fillId="3" borderId="14" xfId="1" applyFont="1" applyFill="1" applyBorder="1" applyAlignment="1">
      <alignment horizontal="left" vertical="center"/>
    </xf>
    <xf numFmtId="0" fontId="4" fillId="0" borderId="0" xfId="4" applyFill="1"/>
    <xf numFmtId="0" fontId="4" fillId="0" borderId="0" xfId="4" applyFill="1" applyBorder="1"/>
    <xf numFmtId="0" fontId="4" fillId="2" borderId="4" xfId="1" applyFill="1" applyBorder="1"/>
    <xf numFmtId="0" fontId="76" fillId="0" borderId="0" xfId="1" applyFont="1" applyFill="1" applyAlignment="1">
      <alignment horizontal="left"/>
    </xf>
    <xf numFmtId="0" fontId="100" fillId="2" borderId="1" xfId="47" applyFont="1" applyFill="1" applyBorder="1" applyAlignment="1">
      <alignment horizontal="center"/>
    </xf>
    <xf numFmtId="0" fontId="100" fillId="0" borderId="0" xfId="1" applyFont="1" applyBorder="1" applyAlignment="1">
      <alignment horizontal="center"/>
    </xf>
    <xf numFmtId="0" fontId="100" fillId="0" borderId="1" xfId="1" applyFont="1" applyBorder="1" applyAlignment="1">
      <alignment horizontal="center"/>
    </xf>
    <xf numFmtId="0" fontId="100" fillId="0" borderId="4" xfId="47" applyFont="1" applyBorder="1" applyAlignment="1">
      <alignment horizontal="center"/>
    </xf>
    <xf numFmtId="0" fontId="4" fillId="2" borderId="0" xfId="1" applyFill="1" applyAlignment="1">
      <alignment textRotation="90"/>
    </xf>
    <xf numFmtId="0" fontId="101" fillId="2" borderId="0" xfId="1" applyFont="1" applyFill="1" applyAlignment="1">
      <alignment horizontal="center"/>
    </xf>
    <xf numFmtId="0" fontId="76" fillId="0" borderId="0" xfId="1" applyFont="1" applyAlignment="1">
      <alignment horizontal="left"/>
    </xf>
    <xf numFmtId="0" fontId="47" fillId="0" borderId="0" xfId="1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73" fillId="0" borderId="1" xfId="1" applyFont="1" applyFill="1" applyBorder="1"/>
    <xf numFmtId="0" fontId="75" fillId="0" borderId="0" xfId="1" applyFont="1" applyAlignment="1">
      <alignment horizontal="center"/>
    </xf>
    <xf numFmtId="0" fontId="50" fillId="0" borderId="0" xfId="6" applyFont="1" applyFill="1" applyAlignment="1">
      <alignment horizontal="center"/>
    </xf>
    <xf numFmtId="0" fontId="47" fillId="0" borderId="0" xfId="6" applyFont="1" applyFill="1" applyAlignment="1">
      <alignment horizontal="center"/>
    </xf>
    <xf numFmtId="0" fontId="48" fillId="0" borderId="0" xfId="6" applyFont="1" applyFill="1" applyAlignment="1">
      <alignment horizontal="center"/>
    </xf>
    <xf numFmtId="0" fontId="49" fillId="0" borderId="0" xfId="6" applyFont="1" applyFill="1" applyAlignment="1">
      <alignment horizontal="center"/>
    </xf>
    <xf numFmtId="0" fontId="55" fillId="0" borderId="0" xfId="6" applyFont="1" applyFill="1" applyAlignment="1">
      <alignment horizontal="center"/>
    </xf>
    <xf numFmtId="0" fontId="4" fillId="0" borderId="0" xfId="6" applyFont="1" applyFill="1" applyAlignment="1">
      <alignment horizontal="left"/>
    </xf>
    <xf numFmtId="0" fontId="78" fillId="0" borderId="0" xfId="49" applyFont="1" applyAlignment="1">
      <alignment horizontal="center"/>
    </xf>
    <xf numFmtId="0" fontId="79" fillId="0" borderId="0" xfId="49" applyFont="1" applyAlignment="1">
      <alignment horizontal="center"/>
    </xf>
    <xf numFmtId="0" fontId="47" fillId="0" borderId="0" xfId="49" applyFont="1" applyAlignment="1">
      <alignment horizontal="center"/>
    </xf>
    <xf numFmtId="0" fontId="77" fillId="0" borderId="1" xfId="49" applyFont="1" applyBorder="1"/>
    <xf numFmtId="0" fontId="77" fillId="0" borderId="1" xfId="49" applyFont="1" applyBorder="1" applyAlignment="1">
      <alignment horizontal="right"/>
    </xf>
    <xf numFmtId="0" fontId="81" fillId="0" borderId="3" xfId="1" applyFont="1" applyFill="1" applyBorder="1" applyAlignment="1">
      <alignment horizontal="center" vertical="distributed"/>
    </xf>
    <xf numFmtId="0" fontId="81" fillId="0" borderId="4" xfId="1" applyFont="1" applyFill="1" applyBorder="1" applyAlignment="1">
      <alignment horizontal="center" vertical="distributed"/>
    </xf>
    <xf numFmtId="0" fontId="81" fillId="0" borderId="5" xfId="1" applyFont="1" applyFill="1" applyBorder="1" applyAlignment="1">
      <alignment horizontal="center" vertical="distributed"/>
    </xf>
    <xf numFmtId="0" fontId="29" fillId="2" borderId="7" xfId="1" applyFont="1" applyFill="1" applyBorder="1" applyAlignment="1">
      <alignment horizontal="center" vertical="distributed"/>
    </xf>
    <xf numFmtId="0" fontId="84" fillId="3" borderId="3" xfId="1" applyFont="1" applyFill="1" applyBorder="1" applyAlignment="1">
      <alignment horizontal="center" vertical="distributed"/>
    </xf>
    <xf numFmtId="0" fontId="84" fillId="3" borderId="4" xfId="1" applyFont="1" applyFill="1" applyBorder="1" applyAlignment="1">
      <alignment horizontal="center" vertical="distributed"/>
    </xf>
    <xf numFmtId="0" fontId="84" fillId="3" borderId="5" xfId="1" applyFont="1" applyFill="1" applyBorder="1" applyAlignment="1">
      <alignment horizontal="center" vertical="distributed"/>
    </xf>
    <xf numFmtId="0" fontId="81" fillId="2" borderId="3" xfId="1" applyFont="1" applyFill="1" applyBorder="1" applyAlignment="1" applyProtection="1">
      <alignment horizontal="center" vertical="distributed"/>
      <protection locked="0"/>
    </xf>
    <xf numFmtId="0" fontId="81" fillId="2" borderId="4" xfId="1" applyFont="1" applyFill="1" applyBorder="1" applyAlignment="1" applyProtection="1">
      <alignment horizontal="center" vertical="distributed"/>
      <protection locked="0"/>
    </xf>
    <xf numFmtId="0" fontId="81" fillId="2" borderId="5" xfId="1" applyFont="1" applyFill="1" applyBorder="1" applyAlignment="1" applyProtection="1">
      <alignment horizontal="center" vertical="distributed"/>
      <protection locked="0"/>
    </xf>
    <xf numFmtId="0" fontId="29" fillId="2" borderId="3" xfId="1" applyFont="1" applyFill="1" applyBorder="1" applyAlignment="1">
      <alignment horizontal="center" vertical="distributed"/>
    </xf>
    <xf numFmtId="0" fontId="29" fillId="2" borderId="4" xfId="1" applyFont="1" applyFill="1" applyBorder="1" applyAlignment="1">
      <alignment horizontal="center" vertical="distributed"/>
    </xf>
    <xf numFmtId="0" fontId="29" fillId="2" borderId="5" xfId="1" applyFont="1" applyFill="1" applyBorder="1" applyAlignment="1">
      <alignment horizontal="center" vertical="distributed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center" vertical="center" textRotation="90"/>
      <protection locked="0"/>
    </xf>
    <xf numFmtId="0" fontId="10" fillId="2" borderId="6" xfId="0" applyFont="1" applyFill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6" xfId="0" applyFont="1" applyBorder="1" applyAlignment="1" applyProtection="1">
      <alignment horizontal="center" vertical="center" textRotation="90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6" xfId="0" applyFont="1" applyFill="1" applyBorder="1" applyAlignment="1" applyProtection="1">
      <alignment horizontal="center" vertical="center" textRotation="90" wrapText="1"/>
      <protection locked="0"/>
    </xf>
    <xf numFmtId="0" fontId="29" fillId="2" borderId="7" xfId="0" applyFont="1" applyFill="1" applyBorder="1" applyAlignment="1" applyProtection="1">
      <alignment horizontal="center" vertical="distributed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textRotation="90"/>
      <protection locked="0"/>
    </xf>
    <xf numFmtId="0" fontId="8" fillId="2" borderId="6" xfId="0" applyFont="1" applyFill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 applyProtection="1">
      <alignment horizontal="center" vertical="center" textRotation="90" wrapText="1"/>
      <protection locked="0"/>
    </xf>
    <xf numFmtId="0" fontId="6" fillId="2" borderId="6" xfId="0" applyFont="1" applyFill="1" applyBorder="1" applyAlignment="1" applyProtection="1">
      <alignment horizontal="center" vertical="center" textRotation="90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4" fillId="3" borderId="0" xfId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2" borderId="6" xfId="1" applyFont="1" applyFill="1" applyBorder="1" applyAlignment="1" applyProtection="1">
      <alignment horizontal="center" vertical="center" textRotation="90" wrapText="1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 textRotation="90" wrapText="1"/>
      <protection locked="0"/>
    </xf>
    <xf numFmtId="0" fontId="8" fillId="2" borderId="6" xfId="1" applyFont="1" applyFill="1" applyBorder="1" applyAlignment="1" applyProtection="1">
      <alignment horizontal="center" vertical="center" textRotation="90" wrapText="1"/>
      <protection locked="0"/>
    </xf>
    <xf numFmtId="0" fontId="29" fillId="2" borderId="7" xfId="1" applyFont="1" applyFill="1" applyBorder="1" applyAlignment="1" applyProtection="1">
      <alignment horizontal="center" vertical="distributed"/>
      <protection locked="0"/>
    </xf>
    <xf numFmtId="164" fontId="17" fillId="3" borderId="3" xfId="1" applyNumberFormat="1" applyFont="1" applyFill="1" applyBorder="1" applyAlignment="1" applyProtection="1">
      <alignment horizontal="center" vertical="center"/>
      <protection locked="0"/>
    </xf>
    <xf numFmtId="164" fontId="17" fillId="3" borderId="4" xfId="1" applyNumberFormat="1" applyFont="1" applyFill="1" applyBorder="1" applyAlignment="1" applyProtection="1">
      <alignment horizontal="center" vertical="center"/>
      <protection locked="0"/>
    </xf>
    <xf numFmtId="164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 textRotation="90"/>
      <protection locked="0"/>
    </xf>
    <xf numFmtId="0" fontId="8" fillId="2" borderId="6" xfId="1" applyFont="1" applyFill="1" applyBorder="1" applyAlignment="1" applyProtection="1">
      <alignment horizontal="center" vertical="center" textRotation="90"/>
      <protection locked="0"/>
    </xf>
    <xf numFmtId="0" fontId="8" fillId="2" borderId="7" xfId="1" applyFont="1" applyFill="1" applyBorder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5" fillId="2" borderId="1" xfId="1" applyFont="1" applyFill="1" applyBorder="1" applyAlignment="1" applyProtection="1">
      <alignment horizontal="right"/>
      <protection locked="0"/>
    </xf>
    <xf numFmtId="0" fontId="6" fillId="2" borderId="2" xfId="1" applyFont="1" applyFill="1" applyBorder="1" applyAlignment="1" applyProtection="1">
      <alignment horizontal="center" vertical="center" textRotation="90"/>
      <protection locked="0"/>
    </xf>
    <xf numFmtId="0" fontId="10" fillId="2" borderId="6" xfId="1" applyFont="1" applyFill="1" applyBorder="1" applyAlignment="1" applyProtection="1">
      <alignment horizontal="center" vertical="center" textRotation="90"/>
      <protection locked="0"/>
    </xf>
    <xf numFmtId="49" fontId="6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6" xfId="1" applyFont="1" applyFill="1" applyBorder="1" applyAlignment="1" applyProtection="1">
      <alignment horizontal="center" vertical="center" wrapText="1" shrinkToFit="1"/>
      <protection locked="0"/>
    </xf>
    <xf numFmtId="0" fontId="7" fillId="0" borderId="2" xfId="1" applyFont="1" applyBorder="1" applyAlignment="1" applyProtection="1">
      <alignment horizontal="center" vertical="center" textRotation="90"/>
      <protection locked="0"/>
    </xf>
    <xf numFmtId="0" fontId="7" fillId="0" borderId="6" xfId="1" applyFont="1" applyBorder="1" applyAlignment="1" applyProtection="1">
      <alignment horizontal="center" vertical="center" textRotation="90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0" xfId="4" applyFont="1" applyFill="1" applyBorder="1" applyAlignment="1">
      <alignment horizontal="left" vertical="center"/>
    </xf>
    <xf numFmtId="0" fontId="4" fillId="2" borderId="0" xfId="4" applyFill="1" applyBorder="1" applyAlignment="1">
      <alignment horizontal="left" vertical="center"/>
    </xf>
    <xf numFmtId="0" fontId="42" fillId="3" borderId="2" xfId="4" applyFont="1" applyFill="1" applyBorder="1" applyAlignment="1" applyProtection="1">
      <alignment horizontal="distributed" vertical="distributed"/>
      <protection locked="0"/>
    </xf>
    <xf numFmtId="0" fontId="42" fillId="3" borderId="14" xfId="4" applyFont="1" applyFill="1" applyBorder="1" applyAlignment="1" applyProtection="1">
      <alignment horizontal="distributed" vertical="distributed"/>
      <protection locked="0"/>
    </xf>
    <xf numFmtId="0" fontId="42" fillId="3" borderId="6" xfId="4" applyFont="1" applyFill="1" applyBorder="1" applyAlignment="1" applyProtection="1">
      <alignment horizontal="distributed" vertical="distributed"/>
      <protection locked="0"/>
    </xf>
    <xf numFmtId="0" fontId="43" fillId="3" borderId="13" xfId="4" applyFont="1" applyFill="1" applyBorder="1" applyAlignment="1" applyProtection="1">
      <alignment horizontal="left" vertical="center"/>
      <protection locked="0"/>
    </xf>
    <xf numFmtId="0" fontId="43" fillId="3" borderId="12" xfId="4" applyFont="1" applyFill="1" applyBorder="1" applyAlignment="1" applyProtection="1">
      <alignment horizontal="left" vertical="center"/>
      <protection locked="0"/>
    </xf>
    <xf numFmtId="0" fontId="43" fillId="3" borderId="10" xfId="4" applyFont="1" applyFill="1" applyBorder="1" applyAlignment="1" applyProtection="1">
      <alignment horizontal="left" vertical="center"/>
      <protection locked="0"/>
    </xf>
    <xf numFmtId="165" fontId="44" fillId="3" borderId="12" xfId="4" applyNumberFormat="1" applyFont="1" applyFill="1" applyBorder="1" applyAlignment="1" applyProtection="1">
      <alignment horizontal="center" vertical="center"/>
      <protection locked="0"/>
    </xf>
    <xf numFmtId="165" fontId="44" fillId="3" borderId="10" xfId="4" applyNumberFormat="1" applyFont="1" applyFill="1" applyBorder="1" applyAlignment="1" applyProtection="1">
      <alignment horizontal="center" vertical="center"/>
      <protection locked="0"/>
    </xf>
    <xf numFmtId="165" fontId="44" fillId="3" borderId="2" xfId="4" applyNumberFormat="1" applyFont="1" applyFill="1" applyBorder="1" applyAlignment="1" applyProtection="1">
      <alignment horizontal="center" vertical="center"/>
      <protection locked="0"/>
    </xf>
    <xf numFmtId="165" fontId="44" fillId="3" borderId="14" xfId="4" applyNumberFormat="1" applyFont="1" applyFill="1" applyBorder="1" applyAlignment="1" applyProtection="1">
      <alignment horizontal="center" vertical="center"/>
      <protection locked="0"/>
    </xf>
    <xf numFmtId="165" fontId="44" fillId="3" borderId="6" xfId="4" applyNumberFormat="1" applyFont="1" applyFill="1" applyBorder="1" applyAlignment="1" applyProtection="1">
      <alignment horizontal="center" vertical="center"/>
      <protection locked="0"/>
    </xf>
    <xf numFmtId="0" fontId="42" fillId="3" borderId="2" xfId="4" applyFont="1" applyFill="1" applyBorder="1" applyAlignment="1" applyProtection="1">
      <alignment horizontal="center" vertical="distributed"/>
      <protection locked="0"/>
    </xf>
    <xf numFmtId="0" fontId="42" fillId="3" borderId="14" xfId="4" applyFont="1" applyFill="1" applyBorder="1" applyAlignment="1" applyProtection="1">
      <alignment horizontal="center" vertical="distributed"/>
      <protection locked="0"/>
    </xf>
    <xf numFmtId="0" fontId="42" fillId="3" borderId="6" xfId="4" applyFont="1" applyFill="1" applyBorder="1" applyAlignment="1" applyProtection="1">
      <alignment horizontal="center" vertical="distributed"/>
      <protection locked="0"/>
    </xf>
    <xf numFmtId="0" fontId="43" fillId="3" borderId="2" xfId="4" applyFont="1" applyFill="1" applyBorder="1" applyAlignment="1" applyProtection="1">
      <alignment horizontal="left" vertical="center"/>
      <protection locked="0"/>
    </xf>
    <xf numFmtId="0" fontId="43" fillId="3" borderId="14" xfId="4" applyFont="1" applyFill="1" applyBorder="1" applyAlignment="1" applyProtection="1">
      <alignment horizontal="left" vertical="center"/>
      <protection locked="0"/>
    </xf>
    <xf numFmtId="0" fontId="43" fillId="3" borderId="6" xfId="4" applyFont="1" applyFill="1" applyBorder="1" applyAlignment="1" applyProtection="1">
      <alignment horizontal="left" vertical="center"/>
      <protection locked="0"/>
    </xf>
    <xf numFmtId="165" fontId="44" fillId="3" borderId="13" xfId="4" applyNumberFormat="1" applyFont="1" applyFill="1" applyBorder="1" applyAlignment="1" applyProtection="1">
      <alignment horizontal="center" vertical="center"/>
      <protection locked="0"/>
    </xf>
    <xf numFmtId="0" fontId="37" fillId="2" borderId="4" xfId="4" applyFont="1" applyFill="1" applyBorder="1" applyAlignment="1">
      <alignment horizontal="center" vertical="center"/>
    </xf>
    <xf numFmtId="0" fontId="39" fillId="2" borderId="0" xfId="4" applyFont="1" applyFill="1" applyAlignment="1">
      <alignment horizontal="center"/>
    </xf>
    <xf numFmtId="0" fontId="2" fillId="2" borderId="0" xfId="4" applyFont="1" applyFill="1" applyBorder="1"/>
    <xf numFmtId="0" fontId="37" fillId="2" borderId="11" xfId="4" applyFont="1" applyFill="1" applyBorder="1" applyAlignment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29" fillId="2" borderId="6" xfId="1" applyFont="1" applyFill="1" applyBorder="1" applyAlignment="1" applyProtection="1">
      <alignment horizontal="center" vertical="distributed"/>
      <protection locked="0"/>
    </xf>
    <xf numFmtId="0" fontId="4" fillId="3" borderId="0" xfId="1" applyFont="1" applyFill="1" applyAlignment="1" applyProtection="1">
      <alignment horizontal="left" vertical="center"/>
      <protection locked="0"/>
    </xf>
    <xf numFmtId="0" fontId="4" fillId="3" borderId="0" xfId="1" applyFill="1" applyAlignment="1" applyProtection="1">
      <alignment horizontal="center" vertical="center"/>
      <protection locked="0"/>
    </xf>
    <xf numFmtId="1" fontId="26" fillId="3" borderId="0" xfId="52" applyNumberFormat="1" applyFont="1" applyFill="1" applyBorder="1" applyAlignment="1" applyProtection="1">
      <alignment horizontal="center" vertical="center"/>
      <protection locked="0"/>
    </xf>
    <xf numFmtId="0" fontId="4" fillId="3" borderId="0" xfId="1" applyFill="1" applyAlignment="1" applyProtection="1">
      <alignment horizont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>
      <alignment horizontal="center" vertical="distributed"/>
    </xf>
    <xf numFmtId="0" fontId="6" fillId="2" borderId="9" xfId="1" applyFont="1" applyFill="1" applyBorder="1" applyAlignment="1">
      <alignment horizontal="center" vertical="distributed"/>
    </xf>
    <xf numFmtId="0" fontId="12" fillId="2" borderId="3" xfId="1" applyFont="1" applyFill="1" applyBorder="1" applyAlignment="1" applyProtection="1">
      <alignment horizontal="center" vertical="center"/>
      <protection locked="0"/>
    </xf>
    <xf numFmtId="0" fontId="12" fillId="2" borderId="4" xfId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>
      <alignment horizontal="center"/>
    </xf>
    <xf numFmtId="0" fontId="4" fillId="2" borderId="0" xfId="1" applyFill="1" applyAlignment="1">
      <alignment horizontal="center"/>
    </xf>
    <xf numFmtId="165" fontId="37" fillId="2" borderId="32" xfId="49" applyNumberFormat="1" applyFont="1" applyFill="1" applyBorder="1" applyAlignment="1" applyProtection="1">
      <alignment horizontal="center" vertical="center"/>
      <protection locked="0"/>
    </xf>
    <xf numFmtId="165" fontId="37" fillId="2" borderId="34" xfId="49" applyNumberFormat="1" applyFont="1" applyFill="1" applyBorder="1" applyAlignment="1" applyProtection="1">
      <alignment horizontal="center" vertical="center"/>
      <protection locked="0"/>
    </xf>
    <xf numFmtId="0" fontId="90" fillId="2" borderId="29" xfId="49" applyFont="1" applyFill="1" applyBorder="1" applyAlignment="1" applyProtection="1">
      <alignment horizontal="center" vertical="distributed"/>
      <protection locked="0"/>
    </xf>
    <xf numFmtId="0" fontId="90" fillId="2" borderId="33" xfId="49" applyFont="1" applyFill="1" applyBorder="1" applyAlignment="1" applyProtection="1">
      <alignment horizontal="center" vertical="distributed"/>
      <protection locked="0"/>
    </xf>
    <xf numFmtId="0" fontId="90" fillId="2" borderId="35" xfId="49" applyFont="1" applyFill="1" applyBorder="1" applyAlignment="1" applyProtection="1">
      <alignment horizontal="center" vertical="distributed"/>
      <protection locked="0"/>
    </xf>
    <xf numFmtId="0" fontId="91" fillId="3" borderId="13" xfId="4" applyFont="1" applyFill="1" applyBorder="1" applyAlignment="1" applyProtection="1">
      <alignment horizontal="center" vertical="center"/>
      <protection locked="0"/>
    </xf>
    <xf numFmtId="0" fontId="91" fillId="3" borderId="12" xfId="4" applyFont="1" applyFill="1" applyBorder="1" applyAlignment="1" applyProtection="1">
      <alignment horizontal="center" vertical="center"/>
      <protection locked="0"/>
    </xf>
    <xf numFmtId="0" fontId="91" fillId="3" borderId="10" xfId="4" applyFont="1" applyFill="1" applyBorder="1" applyAlignment="1" applyProtection="1">
      <alignment horizontal="center" vertical="center"/>
      <protection locked="0"/>
    </xf>
    <xf numFmtId="0" fontId="4" fillId="0" borderId="0" xfId="49" applyFill="1"/>
    <xf numFmtId="0" fontId="4" fillId="0" borderId="0" xfId="49" applyFont="1" applyFill="1"/>
    <xf numFmtId="0" fontId="90" fillId="0" borderId="29" xfId="49" applyFont="1" applyFill="1" applyBorder="1" applyAlignment="1" applyProtection="1">
      <alignment horizontal="center" vertical="distributed"/>
      <protection locked="0"/>
    </xf>
    <xf numFmtId="0" fontId="90" fillId="0" borderId="33" xfId="49" applyFont="1" applyFill="1" applyBorder="1" applyAlignment="1" applyProtection="1">
      <alignment horizontal="center" vertical="distributed"/>
      <protection locked="0"/>
    </xf>
    <xf numFmtId="0" fontId="90" fillId="0" borderId="35" xfId="49" applyFont="1" applyFill="1" applyBorder="1" applyAlignment="1" applyProtection="1">
      <alignment horizontal="center" vertical="distributed"/>
      <protection locked="0"/>
    </xf>
    <xf numFmtId="0" fontId="91" fillId="3" borderId="2" xfId="4" applyFont="1" applyFill="1" applyBorder="1" applyAlignment="1" applyProtection="1">
      <alignment horizontal="center" vertical="center"/>
      <protection locked="0"/>
    </xf>
    <xf numFmtId="0" fontId="91" fillId="3" borderId="25" xfId="4" applyFont="1" applyFill="1" applyBorder="1" applyAlignment="1" applyProtection="1">
      <alignment horizontal="center" vertical="center"/>
      <protection locked="0"/>
    </xf>
    <xf numFmtId="0" fontId="91" fillId="3" borderId="14" xfId="4" applyFont="1" applyFill="1" applyBorder="1" applyAlignment="1" applyProtection="1">
      <alignment horizontal="center" vertical="center"/>
      <protection locked="0"/>
    </xf>
    <xf numFmtId="0" fontId="91" fillId="3" borderId="9" xfId="4" applyFont="1" applyFill="1" applyBorder="1" applyAlignment="1" applyProtection="1">
      <alignment horizontal="center" vertical="center"/>
      <protection locked="0"/>
    </xf>
    <xf numFmtId="0" fontId="84" fillId="2" borderId="39" xfId="49" applyFont="1" applyFill="1" applyBorder="1" applyAlignment="1">
      <alignment horizontal="center" vertical="distributed"/>
    </xf>
    <xf numFmtId="0" fontId="92" fillId="3" borderId="13" xfId="4" applyFont="1" applyFill="1" applyBorder="1" applyAlignment="1" applyProtection="1">
      <alignment horizontal="center" vertical="center"/>
      <protection locked="0"/>
    </xf>
    <xf numFmtId="0" fontId="92" fillId="3" borderId="12" xfId="4" applyFont="1" applyFill="1" applyBorder="1" applyAlignment="1" applyProtection="1">
      <alignment horizontal="center" vertical="center"/>
      <protection locked="0"/>
    </xf>
    <xf numFmtId="0" fontId="92" fillId="3" borderId="10" xfId="4" applyFont="1" applyFill="1" applyBorder="1" applyAlignment="1" applyProtection="1">
      <alignment horizontal="center" vertical="center"/>
      <protection locked="0"/>
    </xf>
    <xf numFmtId="0" fontId="16" fillId="2" borderId="3" xfId="49" applyFont="1" applyFill="1" applyBorder="1" applyAlignment="1">
      <alignment horizontal="center" vertical="distributed"/>
    </xf>
    <xf numFmtId="0" fontId="16" fillId="2" borderId="4" xfId="49" applyFont="1" applyFill="1" applyBorder="1" applyAlignment="1">
      <alignment horizontal="center" vertical="distributed"/>
    </xf>
    <xf numFmtId="0" fontId="29" fillId="2" borderId="26" xfId="49" applyFont="1" applyFill="1" applyBorder="1" applyAlignment="1">
      <alignment horizontal="center" vertical="distributed"/>
    </xf>
    <xf numFmtId="0" fontId="29" fillId="2" borderId="27" xfId="49" applyFont="1" applyFill="1" applyBorder="1" applyAlignment="1">
      <alignment horizontal="center" vertical="distributed"/>
    </xf>
    <xf numFmtId="0" fontId="29" fillId="2" borderId="28" xfId="49" applyFont="1" applyFill="1" applyBorder="1" applyAlignment="1">
      <alignment horizontal="center" vertical="distributed"/>
    </xf>
    <xf numFmtId="0" fontId="91" fillId="3" borderId="0" xfId="4" applyFont="1" applyFill="1" applyBorder="1" applyAlignment="1" applyProtection="1">
      <alignment horizontal="center" vertical="center"/>
      <protection locked="0"/>
    </xf>
    <xf numFmtId="0" fontId="1" fillId="2" borderId="0" xfId="49" applyFont="1" applyFill="1" applyAlignment="1">
      <alignment horizontal="center"/>
    </xf>
    <xf numFmtId="0" fontId="2" fillId="0" borderId="1" xfId="49" applyFont="1" applyFill="1" applyBorder="1"/>
    <xf numFmtId="0" fontId="25" fillId="2" borderId="2" xfId="49" applyFont="1" applyFill="1" applyBorder="1" applyAlignment="1">
      <alignment horizontal="center" vertical="center" textRotation="90"/>
    </xf>
    <xf numFmtId="0" fontId="46" fillId="2" borderId="6" xfId="49" applyFont="1" applyFill="1" applyBorder="1" applyAlignment="1">
      <alignment horizontal="center" vertical="center" textRotation="90"/>
    </xf>
    <xf numFmtId="0" fontId="25" fillId="2" borderId="2" xfId="49" applyFont="1" applyFill="1" applyBorder="1" applyAlignment="1">
      <alignment horizontal="center" vertical="center"/>
    </xf>
    <xf numFmtId="0" fontId="25" fillId="2" borderId="6" xfId="49" applyFont="1" applyFill="1" applyBorder="1" applyAlignment="1">
      <alignment horizontal="center" vertical="center"/>
    </xf>
    <xf numFmtId="0" fontId="25" fillId="2" borderId="2" xfId="49" applyFont="1" applyFill="1" applyBorder="1" applyAlignment="1">
      <alignment horizontal="center" vertical="center" textRotation="90" wrapText="1"/>
    </xf>
    <xf numFmtId="0" fontId="25" fillId="2" borderId="6" xfId="49" applyFont="1" applyFill="1" applyBorder="1" applyAlignment="1">
      <alignment horizontal="center" vertical="center" textRotation="90" wrapText="1"/>
    </xf>
    <xf numFmtId="0" fontId="25" fillId="2" borderId="6" xfId="49" applyFont="1" applyFill="1" applyBorder="1" applyAlignment="1">
      <alignment horizontal="center" vertical="center" textRotation="90"/>
    </xf>
    <xf numFmtId="0" fontId="88" fillId="2" borderId="2" xfId="49" applyFont="1" applyFill="1" applyBorder="1" applyAlignment="1">
      <alignment horizontal="center" vertical="center" wrapText="1"/>
    </xf>
    <xf numFmtId="0" fontId="88" fillId="2" borderId="6" xfId="49" applyFont="1" applyFill="1" applyBorder="1" applyAlignment="1">
      <alignment horizontal="center" vertical="center" wrapText="1"/>
    </xf>
    <xf numFmtId="0" fontId="25" fillId="2" borderId="3" xfId="49" applyFont="1" applyFill="1" applyBorder="1" applyAlignment="1">
      <alignment horizontal="center" vertical="center"/>
    </xf>
    <xf numFmtId="0" fontId="25" fillId="2" borderId="4" xfId="49" applyFont="1" applyFill="1" applyBorder="1" applyAlignment="1">
      <alignment horizontal="center" vertical="center"/>
    </xf>
    <xf numFmtId="0" fontId="25" fillId="2" borderId="5" xfId="49" applyFont="1" applyFill="1" applyBorder="1" applyAlignment="1">
      <alignment horizontal="center" vertical="center"/>
    </xf>
    <xf numFmtId="0" fontId="85" fillId="2" borderId="0" xfId="4" applyFont="1" applyFill="1" applyAlignment="1">
      <alignment horizontal="center"/>
    </xf>
    <xf numFmtId="0" fontId="47" fillId="2" borderId="0" xfId="4" applyFont="1" applyFill="1" applyAlignment="1">
      <alignment horizontal="center"/>
    </xf>
    <xf numFmtId="0" fontId="23" fillId="2" borderId="0" xfId="4" applyFont="1" applyFill="1" applyAlignment="1">
      <alignment horizontal="center" vertical="justify"/>
    </xf>
    <xf numFmtId="0" fontId="2" fillId="2" borderId="1" xfId="4" applyFont="1" applyFill="1" applyBorder="1"/>
    <xf numFmtId="0" fontId="77" fillId="2" borderId="1" xfId="4" applyFont="1" applyFill="1" applyBorder="1" applyAlignment="1">
      <alignment horizontal="right"/>
    </xf>
    <xf numFmtId="0" fontId="26" fillId="2" borderId="2" xfId="4" applyFont="1" applyFill="1" applyBorder="1" applyAlignment="1">
      <alignment horizontal="center" vertical="center"/>
    </xf>
    <xf numFmtId="0" fontId="26" fillId="2" borderId="14" xfId="4" applyFont="1" applyFill="1" applyBorder="1" applyAlignment="1">
      <alignment horizontal="center" vertical="center"/>
    </xf>
    <xf numFmtId="0" fontId="26" fillId="2" borderId="6" xfId="4" applyFont="1" applyFill="1" applyBorder="1" applyAlignment="1">
      <alignment horizontal="center" vertical="center"/>
    </xf>
    <xf numFmtId="0" fontId="4" fillId="3" borderId="0" xfId="4" applyFill="1" applyAlignment="1">
      <alignment horizontal="left"/>
    </xf>
    <xf numFmtId="0" fontId="4" fillId="3" borderId="0" xfId="4" applyFont="1" applyFill="1" applyAlignment="1">
      <alignment horizontal="right"/>
    </xf>
    <xf numFmtId="0" fontId="4" fillId="3" borderId="0" xfId="4" applyFill="1" applyAlignment="1">
      <alignment horizontal="right"/>
    </xf>
    <xf numFmtId="0" fontId="4" fillId="3" borderId="0" xfId="4" applyFill="1"/>
    <xf numFmtId="0" fontId="26" fillId="2" borderId="2" xfId="4" applyFont="1" applyFill="1" applyBorder="1" applyAlignment="1">
      <alignment horizontal="center" vertical="center" textRotation="90"/>
    </xf>
    <xf numFmtId="0" fontId="26" fillId="2" borderId="14" xfId="4" applyFont="1" applyFill="1" applyBorder="1" applyAlignment="1">
      <alignment horizontal="center" vertical="center" textRotation="90"/>
    </xf>
    <xf numFmtId="0" fontId="26" fillId="2" borderId="6" xfId="4" applyFont="1" applyFill="1" applyBorder="1" applyAlignment="1">
      <alignment horizontal="center" vertical="center" textRotation="90"/>
    </xf>
    <xf numFmtId="0" fontId="26" fillId="2" borderId="2" xfId="4" applyFont="1" applyFill="1" applyBorder="1" applyAlignment="1">
      <alignment horizontal="center" vertical="justify"/>
    </xf>
    <xf numFmtId="0" fontId="26" fillId="2" borderId="14" xfId="4" applyFont="1" applyFill="1" applyBorder="1" applyAlignment="1">
      <alignment horizontal="center" vertical="justify"/>
    </xf>
    <xf numFmtId="0" fontId="26" fillId="2" borderId="6" xfId="4" applyFont="1" applyFill="1" applyBorder="1" applyAlignment="1">
      <alignment horizontal="center" vertical="justify"/>
    </xf>
    <xf numFmtId="0" fontId="26" fillId="2" borderId="2" xfId="4" applyFont="1" applyFill="1" applyBorder="1" applyAlignment="1">
      <alignment horizontal="center" vertical="distributed"/>
    </xf>
    <xf numFmtId="0" fontId="26" fillId="2" borderId="14" xfId="4" applyFont="1" applyFill="1" applyBorder="1" applyAlignment="1">
      <alignment horizontal="center" vertical="distributed"/>
    </xf>
    <xf numFmtId="0" fontId="26" fillId="2" borderId="6" xfId="4" applyFont="1" applyFill="1" applyBorder="1" applyAlignment="1">
      <alignment horizontal="center" vertical="distributed"/>
    </xf>
    <xf numFmtId="0" fontId="26" fillId="2" borderId="2" xfId="4" applyFont="1" applyFill="1" applyBorder="1" applyAlignment="1">
      <alignment horizontal="center" vertical="distributed" wrapText="1"/>
    </xf>
    <xf numFmtId="0" fontId="26" fillId="2" borderId="14" xfId="4" applyFont="1" applyFill="1" applyBorder="1" applyAlignment="1">
      <alignment horizontal="center" vertical="distributed" wrapText="1"/>
    </xf>
    <xf numFmtId="0" fontId="26" fillId="2" borderId="6" xfId="4" applyFont="1" applyFill="1" applyBorder="1" applyAlignment="1">
      <alignment horizontal="center" vertical="distributed" wrapText="1"/>
    </xf>
  </cellXfs>
  <cellStyles count="62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Денежный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1"/>
    <cellStyle name="Обычный 2 2" xfId="44"/>
    <cellStyle name="Обычный 2 2 2" xfId="2"/>
    <cellStyle name="Обычный 2 3" xfId="5"/>
    <cellStyle name="Обычный 2 3 2" xfId="45"/>
    <cellStyle name="Обычный 2 4" xfId="46"/>
    <cellStyle name="Обычный 2 5" xfId="47"/>
    <cellStyle name="Обычный 3" xfId="48"/>
    <cellStyle name="Обычный 3 2" xfId="49"/>
    <cellStyle name="Обычный 4" xfId="50"/>
    <cellStyle name="Обычный 4 2" xfId="7"/>
    <cellStyle name="Обычный 4 3" xfId="51"/>
    <cellStyle name="Обычный 5" xfId="52"/>
    <cellStyle name="Обычный 5 2" xfId="3"/>
    <cellStyle name="Обычный 6" xfId="53"/>
    <cellStyle name="Обычный_РЕСП, СПАРТ ДЮСШ ГОМЕЛЬ" xfId="6"/>
    <cellStyle name="Обычный_ЧЕМП -2007" xfId="4"/>
    <cellStyle name="Плохой 2" xfId="54"/>
    <cellStyle name="Пояснение 2" xfId="55"/>
    <cellStyle name="Примечание 2" xfId="56"/>
    <cellStyle name="Связанная ячейка 2" xfId="57"/>
    <cellStyle name="Текст предупреждения 2" xfId="58"/>
    <cellStyle name="Финансовый 2" xfId="59"/>
    <cellStyle name="Финансовый 3" xfId="60"/>
    <cellStyle name="Хороший 2" xfId="6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66675</xdr:rowOff>
    </xdr:from>
    <xdr:to>
      <xdr:col>1</xdr:col>
      <xdr:colOff>79205</xdr:colOff>
      <xdr:row>59</xdr:row>
      <xdr:rowOff>123825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 rot="16200000">
          <a:off x="-3760872" y="5376947"/>
          <a:ext cx="8909050" cy="67610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72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>
                      <a:alpha val="80000"/>
                    </a:srgbClr>
                  </a:gs>
                  <a:gs pos="100000">
                    <a:srgbClr val="CC00CC"/>
                  </a:gs>
                </a:gsLst>
                <a:lin ang="108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ПРЫЖКИ НА БАТУТЕ</a:t>
          </a:r>
        </a:p>
      </xdr:txBody>
    </xdr:sp>
    <xdr:clientData/>
  </xdr:twoCellAnchor>
  <xdr:twoCellAnchor>
    <xdr:from>
      <xdr:col>1</xdr:col>
      <xdr:colOff>339725</xdr:colOff>
      <xdr:row>10</xdr:row>
      <xdr:rowOff>9525</xdr:rowOff>
    </xdr:from>
    <xdr:to>
      <xdr:col>9</xdr:col>
      <xdr:colOff>225424</xdr:colOff>
      <xdr:row>43</xdr:row>
      <xdr:rowOff>104775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292225" y="1863725"/>
          <a:ext cx="5168899" cy="55435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ru-RU" sz="3600" b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Arial"/>
            <a:cs typeface="Arial"/>
          </a:endParaRP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РЕСПУБЛИКАНСКАЯ 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СПАРТАКИАДА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СРЕДИ ДЮСШ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девушки, юноши 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2001 г.р. и моложе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367632</xdr:colOff>
      <xdr:row>23</xdr:row>
      <xdr:rowOff>92911</xdr:rowOff>
    </xdr:from>
    <xdr:to>
      <xdr:col>16</xdr:col>
      <xdr:colOff>92911</xdr:colOff>
      <xdr:row>25</xdr:row>
      <xdr:rowOff>105610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895" y="5079332"/>
          <a:ext cx="1008647" cy="33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1310774</xdr:colOff>
      <xdr:row>23</xdr:row>
      <xdr:rowOff>52137</xdr:rowOff>
    </xdr:from>
    <xdr:to>
      <xdr:col>3</xdr:col>
      <xdr:colOff>102269</xdr:colOff>
      <xdr:row>25</xdr:row>
      <xdr:rowOff>64836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037" y="5038558"/>
          <a:ext cx="1077495" cy="33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40</xdr:row>
      <xdr:rowOff>101600</xdr:rowOff>
    </xdr:from>
    <xdr:to>
      <xdr:col>1</xdr:col>
      <xdr:colOff>2476500</xdr:colOff>
      <xdr:row>42</xdr:row>
      <xdr:rowOff>76200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6350000"/>
          <a:ext cx="10668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40</xdr:row>
      <xdr:rowOff>127000</xdr:rowOff>
    </xdr:from>
    <xdr:to>
      <xdr:col>10</xdr:col>
      <xdr:colOff>292100</xdr:colOff>
      <xdr:row>42</xdr:row>
      <xdr:rowOff>114300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4400" y="6375400"/>
          <a:ext cx="10160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508000</xdr:colOff>
      <xdr:row>26</xdr:row>
      <xdr:rowOff>139700</xdr:rowOff>
    </xdr:from>
    <xdr:to>
      <xdr:col>3</xdr:col>
      <xdr:colOff>609600</xdr:colOff>
      <xdr:row>28</xdr:row>
      <xdr:rowOff>139700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7721600"/>
          <a:ext cx="10160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22</xdr:row>
      <xdr:rowOff>63500</xdr:rowOff>
    </xdr:from>
    <xdr:to>
      <xdr:col>3</xdr:col>
      <xdr:colOff>406400</xdr:colOff>
      <xdr:row>24</xdr:row>
      <xdr:rowOff>63500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6985000"/>
          <a:ext cx="1092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584200</xdr:colOff>
      <xdr:row>39</xdr:row>
      <xdr:rowOff>165100</xdr:rowOff>
    </xdr:from>
    <xdr:to>
      <xdr:col>2</xdr:col>
      <xdr:colOff>1587500</xdr:colOff>
      <xdr:row>41</xdr:row>
      <xdr:rowOff>108975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7924800"/>
          <a:ext cx="1003300" cy="35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35</xdr:row>
      <xdr:rowOff>127000</xdr:rowOff>
    </xdr:from>
    <xdr:to>
      <xdr:col>2</xdr:col>
      <xdr:colOff>1536700</xdr:colOff>
      <xdr:row>37</xdr:row>
      <xdr:rowOff>54076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073900"/>
          <a:ext cx="1079500" cy="333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771423</xdr:colOff>
      <xdr:row>49</xdr:row>
      <xdr:rowOff>78249</xdr:rowOff>
    </xdr:from>
    <xdr:to>
      <xdr:col>1</xdr:col>
      <xdr:colOff>1850923</xdr:colOff>
      <xdr:row>51</xdr:row>
      <xdr:rowOff>83983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907" y="9603249"/>
          <a:ext cx="1079500" cy="333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805836</xdr:colOff>
      <xdr:row>52</xdr:row>
      <xdr:rowOff>91767</xdr:rowOff>
    </xdr:from>
    <xdr:to>
      <xdr:col>1</xdr:col>
      <xdr:colOff>1809136</xdr:colOff>
      <xdr:row>54</xdr:row>
      <xdr:rowOff>114300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320" y="10108380"/>
          <a:ext cx="1003300" cy="35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165742</xdr:colOff>
      <xdr:row>37</xdr:row>
      <xdr:rowOff>114301</xdr:rowOff>
    </xdr:from>
    <xdr:to>
      <xdr:col>20</xdr:col>
      <xdr:colOff>378618</xdr:colOff>
      <xdr:row>39</xdr:row>
      <xdr:rowOff>50801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4328" y="7708644"/>
          <a:ext cx="982573" cy="347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1422400</xdr:colOff>
      <xdr:row>37</xdr:row>
      <xdr:rowOff>12700</xdr:rowOff>
    </xdr:from>
    <xdr:to>
      <xdr:col>4</xdr:col>
      <xdr:colOff>137886</xdr:colOff>
      <xdr:row>38</xdr:row>
      <xdr:rowOff>152400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5689600"/>
          <a:ext cx="1092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12700</xdr:colOff>
      <xdr:row>18</xdr:row>
      <xdr:rowOff>76200</xdr:rowOff>
    </xdr:from>
    <xdr:to>
      <xdr:col>23</xdr:col>
      <xdr:colOff>203200</xdr:colOff>
      <xdr:row>20</xdr:row>
      <xdr:rowOff>12700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3797300"/>
          <a:ext cx="1016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165100</xdr:colOff>
      <xdr:row>18</xdr:row>
      <xdr:rowOff>76200</xdr:rowOff>
    </xdr:from>
    <xdr:to>
      <xdr:col>4</xdr:col>
      <xdr:colOff>534772</xdr:colOff>
      <xdr:row>20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797300"/>
          <a:ext cx="1092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406400</xdr:colOff>
      <xdr:row>50</xdr:row>
      <xdr:rowOff>12700</xdr:rowOff>
    </xdr:from>
    <xdr:to>
      <xdr:col>23</xdr:col>
      <xdr:colOff>70853</xdr:colOff>
      <xdr:row>52</xdr:row>
      <xdr:rowOff>38100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505700"/>
          <a:ext cx="10160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1447800</xdr:colOff>
      <xdr:row>49</xdr:row>
      <xdr:rowOff>101600</xdr:rowOff>
    </xdr:from>
    <xdr:to>
      <xdr:col>4</xdr:col>
      <xdr:colOff>419100</xdr:colOff>
      <xdr:row>52</xdr:row>
      <xdr:rowOff>5622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7454900"/>
          <a:ext cx="1104900" cy="34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127000</xdr:colOff>
      <xdr:row>23</xdr:row>
      <xdr:rowOff>50800</xdr:rowOff>
    </xdr:from>
    <xdr:to>
      <xdr:col>22</xdr:col>
      <xdr:colOff>114300</xdr:colOff>
      <xdr:row>24</xdr:row>
      <xdr:rowOff>190501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0" y="4838700"/>
          <a:ext cx="1016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254000</xdr:colOff>
      <xdr:row>23</xdr:row>
      <xdr:rowOff>152400</xdr:rowOff>
    </xdr:from>
    <xdr:to>
      <xdr:col>4</xdr:col>
      <xdr:colOff>635000</xdr:colOff>
      <xdr:row>25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4826000"/>
          <a:ext cx="1104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1130300</xdr:colOff>
      <xdr:row>58</xdr:row>
      <xdr:rowOff>28904</xdr:rowOff>
    </xdr:from>
    <xdr:to>
      <xdr:col>4</xdr:col>
      <xdr:colOff>673100</xdr:colOff>
      <xdr:row>60</xdr:row>
      <xdr:rowOff>146269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6645604"/>
          <a:ext cx="1028700" cy="34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1790700</xdr:colOff>
      <xdr:row>58</xdr:row>
      <xdr:rowOff>12700</xdr:rowOff>
    </xdr:from>
    <xdr:to>
      <xdr:col>1</xdr:col>
      <xdr:colOff>2870200</xdr:colOff>
      <xdr:row>60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6629400"/>
          <a:ext cx="1079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1600200</xdr:colOff>
      <xdr:row>58</xdr:row>
      <xdr:rowOff>12700</xdr:rowOff>
    </xdr:from>
    <xdr:to>
      <xdr:col>1</xdr:col>
      <xdr:colOff>2679700</xdr:colOff>
      <xdr:row>60</xdr:row>
      <xdr:rowOff>127000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6629400"/>
          <a:ext cx="1079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231942</xdr:colOff>
      <xdr:row>27</xdr:row>
      <xdr:rowOff>60826</xdr:rowOff>
    </xdr:from>
    <xdr:to>
      <xdr:col>14</xdr:col>
      <xdr:colOff>534068</xdr:colOff>
      <xdr:row>29</xdr:row>
      <xdr:rowOff>99594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8363" y="3750510"/>
          <a:ext cx="997284" cy="34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1643646</xdr:colOff>
      <xdr:row>27</xdr:row>
      <xdr:rowOff>60158</xdr:rowOff>
    </xdr:from>
    <xdr:to>
      <xdr:col>3</xdr:col>
      <xdr:colOff>517358</xdr:colOff>
      <xdr:row>29</xdr:row>
      <xdr:rowOff>86226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278" y="3749842"/>
          <a:ext cx="1092869" cy="33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="60" zoomScaleNormal="60" zoomScaleSheetLayoutView="100" zoomScalePageLayoutView="60" workbookViewId="0">
      <selection activeCell="W17" sqref="W17"/>
    </sheetView>
  </sheetViews>
  <sheetFormatPr defaultColWidth="8.77734375" defaultRowHeight="12.75"/>
  <cols>
    <col min="1" max="1" width="12.44140625" style="63" customWidth="1"/>
    <col min="2" max="7" width="8.77734375" style="63"/>
    <col min="8" max="8" width="7.33203125" style="63" customWidth="1"/>
    <col min="9" max="9" width="9" style="63" customWidth="1"/>
    <col min="10" max="10" width="8" style="63" customWidth="1"/>
    <col min="11" max="16384" width="8.77734375" style="63"/>
  </cols>
  <sheetData>
    <row r="1" spans="1:10" ht="1.5" customHeight="1">
      <c r="A1" s="531"/>
      <c r="B1" s="531"/>
      <c r="C1" s="531"/>
      <c r="D1" s="531"/>
      <c r="E1" s="531"/>
      <c r="F1" s="531"/>
      <c r="G1" s="531"/>
      <c r="H1" s="531"/>
      <c r="I1" s="531"/>
      <c r="J1" s="531"/>
    </row>
    <row r="2" spans="1:10" ht="21">
      <c r="A2" s="533" t="s">
        <v>417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0" ht="21">
      <c r="A3" s="534" t="s">
        <v>418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1">
      <c r="A4" s="535" t="s">
        <v>419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0" ht="21">
      <c r="A5" s="536" t="s">
        <v>420</v>
      </c>
      <c r="B5" s="536"/>
      <c r="C5" s="536"/>
      <c r="D5" s="536"/>
      <c r="E5" s="536"/>
      <c r="F5" s="536"/>
      <c r="G5" s="536"/>
      <c r="H5" s="536"/>
      <c r="I5" s="536"/>
      <c r="J5" s="536"/>
    </row>
    <row r="6" spans="1:10">
      <c r="A6" s="207"/>
      <c r="B6" s="207"/>
      <c r="C6" s="207"/>
      <c r="D6" s="207"/>
      <c r="E6" s="207"/>
      <c r="F6" s="207"/>
      <c r="G6" s="207"/>
      <c r="H6" s="207"/>
      <c r="I6" s="207"/>
      <c r="J6" s="207"/>
    </row>
    <row r="7" spans="1:10">
      <c r="A7" s="207"/>
      <c r="B7" s="207"/>
      <c r="C7" s="207"/>
      <c r="D7" s="207"/>
      <c r="E7" s="207"/>
      <c r="F7" s="207"/>
      <c r="G7" s="207"/>
      <c r="H7" s="207"/>
      <c r="I7" s="207"/>
      <c r="J7" s="207"/>
    </row>
    <row r="8" spans="1:10">
      <c r="A8" s="537"/>
      <c r="B8" s="207"/>
      <c r="C8" s="207"/>
      <c r="D8" s="207"/>
      <c r="E8" s="207"/>
      <c r="F8" s="207"/>
      <c r="G8" s="207"/>
      <c r="H8" s="207"/>
      <c r="I8" s="207"/>
      <c r="J8" s="207"/>
    </row>
    <row r="9" spans="1:10">
      <c r="A9" s="537"/>
      <c r="B9" s="207"/>
      <c r="C9" s="207"/>
      <c r="D9" s="207"/>
      <c r="E9" s="207"/>
      <c r="F9" s="207"/>
      <c r="G9" s="207"/>
      <c r="H9" s="207"/>
      <c r="I9" s="207"/>
      <c r="J9" s="207"/>
    </row>
    <row r="10" spans="1:10">
      <c r="A10" s="537"/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>
      <c r="A11" s="537"/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>
      <c r="A12" s="537"/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>
      <c r="A13" s="537"/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0">
      <c r="A14" s="537"/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0">
      <c r="A15" s="537"/>
      <c r="B15" s="207"/>
      <c r="C15" s="207"/>
      <c r="D15" s="207"/>
      <c r="E15" s="207"/>
      <c r="F15" s="207"/>
      <c r="G15" s="207"/>
      <c r="H15" s="207"/>
      <c r="I15" s="207"/>
      <c r="J15" s="207"/>
    </row>
    <row r="16" spans="1:10">
      <c r="A16" s="53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>
      <c r="A17" s="537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0">
      <c r="A18" s="537"/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>
      <c r="A19" s="537"/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10">
      <c r="A20" s="537"/>
      <c r="B20" s="207"/>
      <c r="C20" s="207"/>
      <c r="D20" s="207"/>
      <c r="E20" s="207"/>
      <c r="F20" s="207"/>
      <c r="G20" s="207"/>
      <c r="H20" s="207"/>
      <c r="I20" s="207"/>
      <c r="J20" s="207"/>
    </row>
    <row r="21" spans="1:10">
      <c r="A21" s="537"/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>
      <c r="A22" s="537"/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>
      <c r="A23" s="537"/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>
      <c r="A24" s="537"/>
      <c r="B24" s="207"/>
      <c r="C24" s="207"/>
      <c r="D24" s="207"/>
      <c r="E24" s="207"/>
      <c r="F24" s="207"/>
      <c r="G24" s="207"/>
      <c r="H24" s="207"/>
      <c r="I24" s="207"/>
      <c r="J24" s="207"/>
    </row>
    <row r="25" spans="1:10">
      <c r="A25" s="53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>
      <c r="A26" s="537"/>
      <c r="B26" s="207"/>
      <c r="C26" s="207"/>
      <c r="D26" s="207"/>
      <c r="E26" s="207"/>
      <c r="F26" s="207"/>
      <c r="G26" s="207"/>
      <c r="H26" s="207"/>
      <c r="I26" s="207"/>
      <c r="J26" s="207"/>
    </row>
    <row r="27" spans="1:10">
      <c r="A27" s="537"/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>
      <c r="A28" s="537"/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>
      <c r="A29" s="537"/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0">
      <c r="A30" s="53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>
      <c r="A31" s="537"/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>
      <c r="A32" s="537"/>
      <c r="B32" s="207"/>
      <c r="C32" s="207"/>
      <c r="D32" s="207"/>
      <c r="E32" s="207"/>
      <c r="F32" s="207"/>
      <c r="G32" s="207"/>
      <c r="H32" s="207"/>
      <c r="I32" s="207"/>
      <c r="J32" s="207"/>
    </row>
    <row r="33" spans="1:10">
      <c r="A33" s="537"/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>
      <c r="A34" s="537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>
      <c r="A35" s="53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>
      <c r="A36" s="537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>
      <c r="A37" s="537"/>
      <c r="B37" s="207"/>
      <c r="C37" s="207"/>
      <c r="D37" s="207"/>
      <c r="E37" s="207"/>
      <c r="F37" s="207"/>
      <c r="G37" s="207"/>
      <c r="H37" s="207"/>
      <c r="I37" s="207"/>
      <c r="J37" s="207"/>
    </row>
    <row r="38" spans="1:10">
      <c r="A38" s="537"/>
      <c r="B38" s="207"/>
      <c r="C38" s="207"/>
      <c r="D38" s="207"/>
      <c r="E38" s="207"/>
      <c r="F38" s="207"/>
      <c r="G38" s="207"/>
      <c r="H38" s="207"/>
      <c r="I38" s="207"/>
      <c r="J38" s="207"/>
    </row>
    <row r="39" spans="1:10">
      <c r="A39" s="537"/>
      <c r="B39" s="207"/>
      <c r="C39" s="207"/>
      <c r="D39" s="207"/>
      <c r="E39" s="207"/>
      <c r="F39" s="207"/>
      <c r="G39" s="207"/>
      <c r="H39" s="207"/>
      <c r="I39" s="207"/>
      <c r="J39" s="207"/>
    </row>
    <row r="40" spans="1:10">
      <c r="A40" s="537"/>
      <c r="B40" s="207"/>
      <c r="C40" s="207"/>
      <c r="D40" s="207"/>
      <c r="E40" s="207"/>
      <c r="F40" s="207"/>
      <c r="G40" s="207"/>
      <c r="H40" s="207"/>
      <c r="I40" s="207"/>
      <c r="J40" s="207"/>
    </row>
    <row r="41" spans="1:10">
      <c r="A41" s="537"/>
      <c r="B41" s="207"/>
      <c r="C41" s="207"/>
      <c r="D41" s="207"/>
      <c r="E41" s="207"/>
      <c r="F41" s="207"/>
      <c r="G41" s="207"/>
      <c r="H41" s="207"/>
      <c r="I41" s="207"/>
      <c r="J41" s="207"/>
    </row>
    <row r="42" spans="1:10">
      <c r="A42" s="537"/>
      <c r="B42" s="207"/>
      <c r="C42" s="207"/>
      <c r="D42" s="207"/>
      <c r="E42" s="207"/>
      <c r="F42" s="207"/>
      <c r="G42" s="207"/>
      <c r="H42" s="207"/>
      <c r="I42" s="207"/>
      <c r="J42" s="207"/>
    </row>
    <row r="43" spans="1:10">
      <c r="A43" s="537"/>
      <c r="B43" s="207"/>
      <c r="C43" s="207"/>
      <c r="D43" s="207"/>
      <c r="E43" s="207"/>
      <c r="F43" s="207"/>
      <c r="G43" s="207"/>
      <c r="H43" s="207"/>
      <c r="I43" s="207"/>
      <c r="J43" s="207"/>
    </row>
    <row r="44" spans="1:10">
      <c r="A44" s="53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>
      <c r="A45" s="537"/>
      <c r="B45" s="207"/>
      <c r="C45" s="207"/>
      <c r="D45" s="207"/>
      <c r="E45" s="207"/>
      <c r="F45" s="207"/>
      <c r="G45" s="207"/>
      <c r="H45" s="207"/>
      <c r="I45" s="207"/>
      <c r="J45" s="207"/>
    </row>
    <row r="46" spans="1:10">
      <c r="A46" s="537"/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10">
      <c r="A47" s="537"/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0">
      <c r="A48" s="537"/>
      <c r="B48" s="207"/>
      <c r="C48" s="207"/>
      <c r="D48" s="207"/>
      <c r="E48" s="207"/>
      <c r="F48" s="207"/>
      <c r="G48" s="207"/>
      <c r="H48" s="207"/>
      <c r="I48" s="207"/>
      <c r="J48" s="207"/>
    </row>
    <row r="49" spans="1:10">
      <c r="A49" s="537"/>
      <c r="B49" s="207"/>
      <c r="C49" s="207"/>
      <c r="D49" s="207"/>
      <c r="E49" s="207"/>
      <c r="F49" s="207"/>
      <c r="G49" s="207"/>
      <c r="H49" s="207"/>
      <c r="I49" s="207"/>
      <c r="J49" s="207"/>
    </row>
    <row r="50" spans="1:10">
      <c r="A50" s="537"/>
      <c r="B50" s="207"/>
      <c r="C50" s="207"/>
      <c r="D50" s="207"/>
      <c r="E50" s="207"/>
      <c r="F50" s="207"/>
      <c r="G50" s="207"/>
      <c r="H50" s="207"/>
      <c r="I50" s="207"/>
      <c r="J50" s="207"/>
    </row>
    <row r="51" spans="1:10">
      <c r="A51" s="537"/>
      <c r="B51" s="207"/>
      <c r="C51" s="207"/>
      <c r="D51" s="207"/>
      <c r="E51" s="207"/>
      <c r="F51" s="207"/>
      <c r="G51" s="207"/>
      <c r="H51" s="207"/>
      <c r="I51" s="207"/>
      <c r="J51" s="207"/>
    </row>
    <row r="52" spans="1:10">
      <c r="A52" s="537"/>
      <c r="B52" s="207"/>
      <c r="C52" s="207"/>
      <c r="D52" s="207"/>
      <c r="E52" s="207"/>
      <c r="F52" s="207"/>
      <c r="G52" s="207"/>
      <c r="H52" s="207"/>
      <c r="I52" s="207"/>
      <c r="J52" s="207"/>
    </row>
    <row r="53" spans="1:10">
      <c r="A53" s="537"/>
      <c r="B53" s="207"/>
      <c r="C53" s="207"/>
      <c r="D53" s="207"/>
      <c r="E53" s="207"/>
      <c r="F53" s="207"/>
      <c r="G53" s="207"/>
      <c r="H53" s="207"/>
      <c r="I53" s="207"/>
      <c r="J53" s="207"/>
    </row>
    <row r="54" spans="1:10">
      <c r="A54" s="537"/>
      <c r="B54" s="207"/>
      <c r="C54" s="207"/>
      <c r="D54" s="207"/>
      <c r="E54" s="207"/>
      <c r="F54" s="207"/>
      <c r="G54" s="207"/>
      <c r="H54" s="207"/>
      <c r="I54" s="207"/>
      <c r="J54" s="207"/>
    </row>
    <row r="55" spans="1:10">
      <c r="A55" s="537"/>
      <c r="B55" s="207"/>
      <c r="C55" s="207"/>
      <c r="D55" s="207"/>
      <c r="E55" s="207"/>
      <c r="F55" s="207"/>
      <c r="G55" s="207" t="s">
        <v>2</v>
      </c>
      <c r="H55" s="207"/>
      <c r="I55" s="207"/>
      <c r="J55" s="207"/>
    </row>
    <row r="56" spans="1:10">
      <c r="A56" s="537"/>
      <c r="B56" s="207"/>
      <c r="C56" s="207"/>
      <c r="D56" s="207"/>
      <c r="E56" s="207"/>
      <c r="F56" s="207"/>
      <c r="G56" s="207"/>
      <c r="H56" s="207"/>
      <c r="I56" s="207"/>
      <c r="J56" s="207"/>
    </row>
    <row r="57" spans="1:10">
      <c r="A57" s="537"/>
      <c r="B57" s="207"/>
      <c r="C57" s="207"/>
      <c r="D57" s="207"/>
      <c r="E57" s="207"/>
      <c r="F57" s="207"/>
      <c r="G57" s="207"/>
      <c r="H57" s="207"/>
      <c r="I57" s="207"/>
      <c r="J57" s="207"/>
    </row>
    <row r="58" spans="1:10">
      <c r="A58" s="537"/>
      <c r="B58" s="207"/>
      <c r="C58" s="207"/>
      <c r="D58" s="207"/>
      <c r="E58" s="207"/>
      <c r="F58" s="207"/>
      <c r="G58" s="207"/>
      <c r="H58" s="207"/>
      <c r="I58" s="207"/>
      <c r="J58" s="207"/>
    </row>
    <row r="59" spans="1:10" ht="21">
      <c r="A59" s="537"/>
      <c r="B59" s="207"/>
      <c r="C59" s="538" t="s">
        <v>421</v>
      </c>
      <c r="D59" s="538"/>
      <c r="E59" s="538"/>
      <c r="F59" s="538"/>
      <c r="G59" s="538"/>
      <c r="H59" s="538"/>
      <c r="I59" s="538"/>
      <c r="J59" s="538"/>
    </row>
    <row r="60" spans="1:10" ht="21">
      <c r="A60" s="537"/>
      <c r="B60" s="207"/>
      <c r="C60" s="207"/>
      <c r="D60" s="538" t="s">
        <v>422</v>
      </c>
      <c r="E60" s="538"/>
      <c r="F60" s="538"/>
      <c r="G60" s="538"/>
      <c r="H60" s="538"/>
      <c r="I60" s="538"/>
      <c r="J60" s="207"/>
    </row>
    <row r="61" spans="1:10">
      <c r="A61" s="207"/>
      <c r="B61" s="207"/>
      <c r="C61" s="207"/>
      <c r="D61" s="207"/>
      <c r="E61" s="207"/>
      <c r="F61" s="207"/>
      <c r="G61" s="207"/>
      <c r="H61" s="207"/>
      <c r="I61" s="207"/>
      <c r="J61" s="207"/>
    </row>
  </sheetData>
  <mergeCells count="7">
    <mergeCell ref="A2:J2"/>
    <mergeCell ref="A3:J3"/>
    <mergeCell ref="A4:J4"/>
    <mergeCell ref="A5:J5"/>
    <mergeCell ref="A8:A60"/>
    <mergeCell ref="C59:J59"/>
    <mergeCell ref="D60:I60"/>
  </mergeCells>
  <phoneticPr fontId="27" type="noConversion"/>
  <pageMargins left="0.78740157480314965" right="0.39370078740157483" top="0.39370078740157483" bottom="0.39370078740157483" header="0.19685039370078741" footer="0.19685039370078741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 enableFormatConditionsCalculation="0">
    <pageSetUpPr fitToPage="1"/>
  </sheetPr>
  <dimension ref="A1:AQ26"/>
  <sheetViews>
    <sheetView zoomScale="96" workbookViewId="0">
      <selection activeCell="AH14" sqref="AH14"/>
    </sheetView>
  </sheetViews>
  <sheetFormatPr defaultColWidth="11.5546875" defaultRowHeight="15"/>
  <cols>
    <col min="1" max="1" width="4.6640625" customWidth="1"/>
    <col min="2" max="2" width="21.77734375" customWidth="1"/>
    <col min="3" max="3" width="5" customWidth="1"/>
    <col min="4" max="4" width="4.44140625" customWidth="1"/>
    <col min="5" max="5" width="11.77734375" customWidth="1"/>
    <col min="6" max="6" width="7.44140625" customWidth="1"/>
    <col min="7" max="7" width="11.6640625" customWidth="1"/>
    <col min="8" max="14" width="4" customWidth="1"/>
    <col min="15" max="17" width="7.44140625" customWidth="1"/>
    <col min="18" max="18" width="4.77734375" customWidth="1"/>
    <col min="19" max="19" width="6.77734375" customWidth="1"/>
    <col min="20" max="26" width="4.44140625" customWidth="1"/>
    <col min="27" max="29" width="7.44140625" customWidth="1"/>
    <col min="30" max="30" width="5" customWidth="1"/>
    <col min="31" max="32" width="7.44140625" customWidth="1"/>
    <col min="33" max="35" width="5" customWidth="1"/>
    <col min="36" max="36" width="7.44140625" customWidth="1"/>
  </cols>
  <sheetData>
    <row r="1" spans="1:43" ht="15.75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1"/>
      <c r="AL1" s="1"/>
      <c r="AM1" s="1"/>
      <c r="AN1" s="1"/>
      <c r="AO1" s="1"/>
      <c r="AP1" s="1"/>
      <c r="AQ1" s="1"/>
    </row>
    <row r="2" spans="1:43" ht="16.5">
      <c r="A2" s="569" t="s">
        <v>1</v>
      </c>
      <c r="B2" s="569"/>
      <c r="C2" s="570"/>
      <c r="D2" s="570"/>
      <c r="E2" s="570"/>
      <c r="F2" s="2"/>
      <c r="G2" s="3"/>
      <c r="H2" s="4"/>
      <c r="I2" s="4"/>
      <c r="J2" s="4"/>
      <c r="K2" s="4"/>
      <c r="L2" s="5" t="s">
        <v>2</v>
      </c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4"/>
      <c r="Z2" s="6"/>
      <c r="AA2" s="4"/>
      <c r="AB2" s="4"/>
      <c r="AC2" s="4"/>
      <c r="AD2" s="4"/>
      <c r="AE2" s="4"/>
      <c r="AF2" s="571" t="s">
        <v>3</v>
      </c>
      <c r="AG2" s="571"/>
      <c r="AH2" s="571"/>
      <c r="AI2" s="571"/>
      <c r="AJ2" s="571"/>
      <c r="AK2" s="1"/>
      <c r="AL2" s="1"/>
      <c r="AM2" s="1"/>
      <c r="AN2" s="1"/>
      <c r="AO2" s="1"/>
      <c r="AP2" s="1"/>
      <c r="AQ2" s="1"/>
    </row>
    <row r="3" spans="1:43">
      <c r="A3" s="572" t="s">
        <v>4</v>
      </c>
      <c r="B3" s="574" t="s">
        <v>5</v>
      </c>
      <c r="C3" s="576" t="s">
        <v>6</v>
      </c>
      <c r="D3" s="578" t="s">
        <v>7</v>
      </c>
      <c r="E3" s="574" t="s">
        <v>8</v>
      </c>
      <c r="F3" s="574" t="s">
        <v>9</v>
      </c>
      <c r="G3" s="574" t="s">
        <v>10</v>
      </c>
      <c r="H3" s="592" t="s">
        <v>11</v>
      </c>
      <c r="I3" s="593"/>
      <c r="J3" s="593"/>
      <c r="K3" s="593"/>
      <c r="L3" s="597" t="s">
        <v>12</v>
      </c>
      <c r="M3" s="598"/>
      <c r="N3" s="7" t="s">
        <v>13</v>
      </c>
      <c r="O3" s="581" t="s">
        <v>14</v>
      </c>
      <c r="P3" s="581" t="s">
        <v>15</v>
      </c>
      <c r="Q3" s="581" t="s">
        <v>16</v>
      </c>
      <c r="R3" s="574" t="s">
        <v>17</v>
      </c>
      <c r="S3" s="581" t="s">
        <v>18</v>
      </c>
      <c r="T3" s="592" t="s">
        <v>11</v>
      </c>
      <c r="U3" s="593"/>
      <c r="V3" s="593"/>
      <c r="W3" s="593"/>
      <c r="X3" s="597" t="s">
        <v>12</v>
      </c>
      <c r="Y3" s="598"/>
      <c r="Z3" s="7" t="s">
        <v>13</v>
      </c>
      <c r="AA3" s="581" t="s">
        <v>19</v>
      </c>
      <c r="AB3" s="581" t="s">
        <v>15</v>
      </c>
      <c r="AC3" s="581" t="s">
        <v>16</v>
      </c>
      <c r="AD3" s="574" t="s">
        <v>17</v>
      </c>
      <c r="AE3" s="581" t="s">
        <v>20</v>
      </c>
      <c r="AF3" s="581" t="s">
        <v>21</v>
      </c>
      <c r="AG3" s="590" t="s">
        <v>22</v>
      </c>
      <c r="AH3" s="590" t="s">
        <v>23</v>
      </c>
      <c r="AI3" s="595" t="s">
        <v>24</v>
      </c>
      <c r="AJ3" s="581" t="s">
        <v>25</v>
      </c>
      <c r="AK3" s="8"/>
      <c r="AL3" s="8"/>
      <c r="AM3" s="8"/>
      <c r="AN3" s="8"/>
      <c r="AO3" s="8"/>
      <c r="AP3" s="8"/>
      <c r="AQ3" s="8"/>
    </row>
    <row r="4" spans="1:43">
      <c r="A4" s="573"/>
      <c r="B4" s="575"/>
      <c r="C4" s="577"/>
      <c r="D4" s="579"/>
      <c r="E4" s="575"/>
      <c r="F4" s="575"/>
      <c r="G4" s="575"/>
      <c r="H4" s="9" t="s">
        <v>26</v>
      </c>
      <c r="I4" s="9" t="s">
        <v>27</v>
      </c>
      <c r="J4" s="9" t="s">
        <v>28</v>
      </c>
      <c r="K4" s="9" t="s">
        <v>29</v>
      </c>
      <c r="L4" s="10" t="s">
        <v>30</v>
      </c>
      <c r="M4" s="10" t="s">
        <v>31</v>
      </c>
      <c r="N4" s="11" t="s">
        <v>32</v>
      </c>
      <c r="O4" s="582"/>
      <c r="P4" s="582"/>
      <c r="Q4" s="582"/>
      <c r="R4" s="575"/>
      <c r="S4" s="582"/>
      <c r="T4" s="9" t="s">
        <v>26</v>
      </c>
      <c r="U4" s="9" t="s">
        <v>27</v>
      </c>
      <c r="V4" s="9" t="s">
        <v>28</v>
      </c>
      <c r="W4" s="9" t="s">
        <v>29</v>
      </c>
      <c r="X4" s="10" t="s">
        <v>30</v>
      </c>
      <c r="Y4" s="10" t="s">
        <v>31</v>
      </c>
      <c r="Z4" s="11" t="s">
        <v>32</v>
      </c>
      <c r="AA4" s="582"/>
      <c r="AB4" s="582"/>
      <c r="AC4" s="582"/>
      <c r="AD4" s="575"/>
      <c r="AE4" s="582"/>
      <c r="AF4" s="582"/>
      <c r="AG4" s="591"/>
      <c r="AH4" s="591"/>
      <c r="AI4" s="596"/>
      <c r="AJ4" s="582"/>
      <c r="AK4" s="8"/>
      <c r="AL4" s="8"/>
      <c r="AM4" s="8"/>
      <c r="AN4" s="8"/>
      <c r="AO4" s="8"/>
      <c r="AP4" s="8"/>
      <c r="AQ4" s="8"/>
    </row>
    <row r="5" spans="1:43">
      <c r="A5" s="599" t="s">
        <v>33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1"/>
      <c r="AK5" s="8"/>
      <c r="AL5" s="8"/>
      <c r="AM5" s="8"/>
      <c r="AN5" s="8"/>
      <c r="AO5" s="8"/>
      <c r="AP5" s="8"/>
      <c r="AQ5" s="8"/>
    </row>
    <row r="6" spans="1:43" s="471" customFormat="1" ht="21" customHeight="1">
      <c r="A6" s="454">
        <v>1</v>
      </c>
      <c r="B6" s="455" t="s">
        <v>34</v>
      </c>
      <c r="C6" s="379" t="s">
        <v>35</v>
      </c>
      <c r="D6" s="379" t="s">
        <v>36</v>
      </c>
      <c r="E6" s="81" t="s">
        <v>37</v>
      </c>
      <c r="F6" s="456" t="s">
        <v>38</v>
      </c>
      <c r="G6" s="456" t="s">
        <v>39</v>
      </c>
      <c r="H6" s="457">
        <v>9.3000000000000007</v>
      </c>
      <c r="I6" s="458">
        <v>8.9</v>
      </c>
      <c r="J6" s="458">
        <v>9.3000000000000007</v>
      </c>
      <c r="K6" s="458">
        <v>9</v>
      </c>
      <c r="L6" s="457">
        <v>9.8000000000000007</v>
      </c>
      <c r="M6" s="459">
        <v>9.5</v>
      </c>
      <c r="N6" s="460">
        <v>9.6</v>
      </c>
      <c r="O6" s="461">
        <f t="shared" ref="O6:O23" si="0">SUM(AM6,AN6)/2</f>
        <v>9.125</v>
      </c>
      <c r="P6" s="462">
        <f t="shared" ref="P6:P23" si="1">SUM(L6:M6)/2</f>
        <v>9.65</v>
      </c>
      <c r="Q6" s="463">
        <f t="shared" ref="Q6:Q23" si="2">N6*2</f>
        <v>19.2</v>
      </c>
      <c r="R6" s="464">
        <v>3.6</v>
      </c>
      <c r="S6" s="465">
        <f t="shared" ref="S6:S23" si="3">SUM(O6,P6,Q6,R6)</f>
        <v>41.574999999999996</v>
      </c>
      <c r="T6" s="457">
        <v>8.1</v>
      </c>
      <c r="U6" s="458">
        <v>7.6</v>
      </c>
      <c r="V6" s="458">
        <v>8.3000000000000007</v>
      </c>
      <c r="W6" s="458">
        <v>7.5</v>
      </c>
      <c r="X6" s="457">
        <v>8.9</v>
      </c>
      <c r="Y6" s="459">
        <v>9</v>
      </c>
      <c r="Z6" s="460">
        <v>9.1</v>
      </c>
      <c r="AA6" s="461">
        <f t="shared" ref="AA6:AA23" si="4">SUM(AO6,AP6)/2</f>
        <v>7.875</v>
      </c>
      <c r="AB6" s="462">
        <f t="shared" ref="AB6:AB23" si="5">SUM(X6:Y6)/2</f>
        <v>8.9499999999999993</v>
      </c>
      <c r="AC6" s="463">
        <f t="shared" ref="AC6:AC23" si="6">Z6*2</f>
        <v>18.2</v>
      </c>
      <c r="AD6" s="464">
        <v>13.1</v>
      </c>
      <c r="AE6" s="465">
        <f t="shared" ref="AE6:AE23" si="7">SUM(AA6,AB6,AC6,AD6)</f>
        <v>48.125</v>
      </c>
      <c r="AF6" s="466">
        <f t="shared" ref="AF6:AF23" si="8">SUM(S6,AE6)</f>
        <v>89.699999999999989</v>
      </c>
      <c r="AG6" s="467"/>
      <c r="AH6" s="467" t="s">
        <v>410</v>
      </c>
      <c r="AI6" s="467"/>
      <c r="AJ6" s="468">
        <f t="shared" ref="AJ6:AJ23" si="9">PRODUCT(AF6,AI6)-AG6</f>
        <v>89.699999999999989</v>
      </c>
      <c r="AK6" s="469"/>
      <c r="AL6" s="469"/>
      <c r="AM6" s="470">
        <f t="shared" ref="AM6:AN21" si="10">SUM(H6,J6)/2</f>
        <v>9.3000000000000007</v>
      </c>
      <c r="AN6" s="470">
        <f t="shared" si="10"/>
        <v>8.9499999999999993</v>
      </c>
      <c r="AO6" s="470">
        <f t="shared" ref="AO6:AP21" si="11">SUM(T6,V6)/2</f>
        <v>8.1999999999999993</v>
      </c>
      <c r="AP6" s="470">
        <f t="shared" si="11"/>
        <v>7.55</v>
      </c>
      <c r="AQ6" s="469"/>
    </row>
    <row r="7" spans="1:43" s="471" customFormat="1" ht="21" customHeight="1">
      <c r="A7" s="454">
        <v>2</v>
      </c>
      <c r="B7" s="81" t="s">
        <v>40</v>
      </c>
      <c r="C7" s="379" t="s">
        <v>41</v>
      </c>
      <c r="D7" s="472" t="s">
        <v>36</v>
      </c>
      <c r="E7" s="81" t="s">
        <v>42</v>
      </c>
      <c r="F7" s="81" t="s">
        <v>38</v>
      </c>
      <c r="G7" s="81" t="s">
        <v>43</v>
      </c>
      <c r="H7" s="457">
        <v>9.4</v>
      </c>
      <c r="I7" s="458">
        <v>9.1</v>
      </c>
      <c r="J7" s="458">
        <v>9.1999999999999993</v>
      </c>
      <c r="K7" s="458">
        <v>9.3000000000000007</v>
      </c>
      <c r="L7" s="457">
        <v>9.6</v>
      </c>
      <c r="M7" s="459">
        <v>9.1999999999999993</v>
      </c>
      <c r="N7" s="460">
        <v>9.6</v>
      </c>
      <c r="O7" s="461">
        <f t="shared" si="0"/>
        <v>9.25</v>
      </c>
      <c r="P7" s="462">
        <f t="shared" si="1"/>
        <v>9.3999999999999986</v>
      </c>
      <c r="Q7" s="463">
        <f t="shared" si="2"/>
        <v>19.2</v>
      </c>
      <c r="R7" s="464">
        <v>3.6</v>
      </c>
      <c r="S7" s="465">
        <f t="shared" si="3"/>
        <v>41.449999999999996</v>
      </c>
      <c r="T7" s="457">
        <v>7.6</v>
      </c>
      <c r="U7" s="458">
        <v>8.3000000000000007</v>
      </c>
      <c r="V7" s="458">
        <v>7.6</v>
      </c>
      <c r="W7" s="458">
        <v>8.1999999999999993</v>
      </c>
      <c r="X7" s="457">
        <v>9.4</v>
      </c>
      <c r="Y7" s="459">
        <v>8.8000000000000007</v>
      </c>
      <c r="Z7" s="460">
        <v>8.4</v>
      </c>
      <c r="AA7" s="461">
        <f t="shared" si="4"/>
        <v>7.9249999999999998</v>
      </c>
      <c r="AB7" s="462">
        <f t="shared" si="5"/>
        <v>9.1000000000000014</v>
      </c>
      <c r="AC7" s="463">
        <f t="shared" si="6"/>
        <v>16.8</v>
      </c>
      <c r="AD7" s="464">
        <v>13.3</v>
      </c>
      <c r="AE7" s="465">
        <f t="shared" si="7"/>
        <v>47.125</v>
      </c>
      <c r="AF7" s="466">
        <f t="shared" si="8"/>
        <v>88.574999999999989</v>
      </c>
      <c r="AG7" s="467"/>
      <c r="AH7" s="467" t="s">
        <v>410</v>
      </c>
      <c r="AI7" s="467"/>
      <c r="AJ7" s="468">
        <f t="shared" si="9"/>
        <v>88.574999999999989</v>
      </c>
      <c r="AK7" s="469"/>
      <c r="AL7" s="469"/>
      <c r="AM7" s="470">
        <f t="shared" si="10"/>
        <v>9.3000000000000007</v>
      </c>
      <c r="AN7" s="470">
        <f t="shared" si="10"/>
        <v>9.1999999999999993</v>
      </c>
      <c r="AO7" s="470">
        <f t="shared" si="11"/>
        <v>7.6</v>
      </c>
      <c r="AP7" s="470">
        <f t="shared" si="11"/>
        <v>8.25</v>
      </c>
      <c r="AQ7" s="469"/>
    </row>
    <row r="8" spans="1:43" s="471" customFormat="1" ht="21" customHeight="1">
      <c r="A8" s="454">
        <v>3</v>
      </c>
      <c r="B8" s="79" t="s">
        <v>44</v>
      </c>
      <c r="C8" s="379" t="s">
        <v>45</v>
      </c>
      <c r="D8" s="81" t="s">
        <v>36</v>
      </c>
      <c r="E8" s="456" t="s">
        <v>46</v>
      </c>
      <c r="F8" s="456" t="s">
        <v>38</v>
      </c>
      <c r="G8" s="456" t="s">
        <v>47</v>
      </c>
      <c r="H8" s="457">
        <v>8.6</v>
      </c>
      <c r="I8" s="458">
        <v>8.4</v>
      </c>
      <c r="J8" s="458">
        <v>8.4</v>
      </c>
      <c r="K8" s="458">
        <v>8.6</v>
      </c>
      <c r="L8" s="457">
        <v>9.6</v>
      </c>
      <c r="M8" s="459">
        <v>8.6999999999999993</v>
      </c>
      <c r="N8" s="460">
        <v>9.6</v>
      </c>
      <c r="O8" s="461">
        <f t="shared" si="0"/>
        <v>8.5</v>
      </c>
      <c r="P8" s="462">
        <f t="shared" si="1"/>
        <v>9.1499999999999986</v>
      </c>
      <c r="Q8" s="463">
        <f t="shared" si="2"/>
        <v>19.2</v>
      </c>
      <c r="R8" s="464">
        <v>3.1</v>
      </c>
      <c r="S8" s="465">
        <f t="shared" si="3"/>
        <v>39.949999999999996</v>
      </c>
      <c r="T8" s="457">
        <v>7.2</v>
      </c>
      <c r="U8" s="458">
        <v>7.6</v>
      </c>
      <c r="V8" s="458">
        <v>7.2</v>
      </c>
      <c r="W8" s="458">
        <v>7.5</v>
      </c>
      <c r="X8" s="457">
        <v>9.3000000000000007</v>
      </c>
      <c r="Y8" s="459">
        <v>9.1</v>
      </c>
      <c r="Z8" s="460">
        <v>8.9</v>
      </c>
      <c r="AA8" s="461">
        <f t="shared" si="4"/>
        <v>7.375</v>
      </c>
      <c r="AB8" s="462">
        <f t="shared" si="5"/>
        <v>9.1999999999999993</v>
      </c>
      <c r="AC8" s="463">
        <f t="shared" si="6"/>
        <v>17.8</v>
      </c>
      <c r="AD8" s="464">
        <v>10.199999999999999</v>
      </c>
      <c r="AE8" s="465">
        <f t="shared" si="7"/>
        <v>44.575000000000003</v>
      </c>
      <c r="AF8" s="466">
        <f t="shared" si="8"/>
        <v>84.525000000000006</v>
      </c>
      <c r="AG8" s="467"/>
      <c r="AH8" s="467"/>
      <c r="AI8" s="467"/>
      <c r="AJ8" s="468">
        <f t="shared" si="9"/>
        <v>84.525000000000006</v>
      </c>
      <c r="AK8" s="469"/>
      <c r="AL8" s="469"/>
      <c r="AM8" s="470">
        <f t="shared" si="10"/>
        <v>8.5</v>
      </c>
      <c r="AN8" s="470">
        <f t="shared" si="10"/>
        <v>8.5</v>
      </c>
      <c r="AO8" s="470">
        <f t="shared" si="11"/>
        <v>7.2</v>
      </c>
      <c r="AP8" s="470">
        <f t="shared" si="11"/>
        <v>7.55</v>
      </c>
      <c r="AQ8" s="469"/>
    </row>
    <row r="9" spans="1:43" s="471" customFormat="1" ht="21" customHeight="1">
      <c r="A9" s="454">
        <v>4</v>
      </c>
      <c r="B9" s="79" t="s">
        <v>48</v>
      </c>
      <c r="C9" s="379" t="s">
        <v>49</v>
      </c>
      <c r="D9" s="81" t="s">
        <v>36</v>
      </c>
      <c r="E9" s="456" t="s">
        <v>46</v>
      </c>
      <c r="F9" s="456" t="s">
        <v>38</v>
      </c>
      <c r="G9" s="473" t="s">
        <v>47</v>
      </c>
      <c r="H9" s="457">
        <v>8</v>
      </c>
      <c r="I9" s="458">
        <v>8.1999999999999993</v>
      </c>
      <c r="J9" s="458">
        <v>8.4</v>
      </c>
      <c r="K9" s="458">
        <v>8</v>
      </c>
      <c r="L9" s="457">
        <v>9.3000000000000007</v>
      </c>
      <c r="M9" s="459">
        <v>9.4</v>
      </c>
      <c r="N9" s="460">
        <v>8.6999999999999993</v>
      </c>
      <c r="O9" s="461">
        <f t="shared" si="0"/>
        <v>8.1499999999999986</v>
      </c>
      <c r="P9" s="462">
        <f t="shared" si="1"/>
        <v>9.3500000000000014</v>
      </c>
      <c r="Q9" s="463">
        <f t="shared" si="2"/>
        <v>17.399999999999999</v>
      </c>
      <c r="R9" s="464">
        <v>1.4</v>
      </c>
      <c r="S9" s="465">
        <f t="shared" si="3"/>
        <v>36.299999999999997</v>
      </c>
      <c r="T9" s="457">
        <v>6.4</v>
      </c>
      <c r="U9" s="458">
        <v>7.2</v>
      </c>
      <c r="V9" s="458">
        <v>6.7</v>
      </c>
      <c r="W9" s="458">
        <v>7.4</v>
      </c>
      <c r="X9" s="457">
        <v>9.5</v>
      </c>
      <c r="Y9" s="459">
        <v>8.9</v>
      </c>
      <c r="Z9" s="460">
        <v>9.5</v>
      </c>
      <c r="AA9" s="461">
        <f t="shared" si="4"/>
        <v>6.9250000000000007</v>
      </c>
      <c r="AB9" s="462">
        <f t="shared" si="5"/>
        <v>9.1999999999999993</v>
      </c>
      <c r="AC9" s="463">
        <f t="shared" si="6"/>
        <v>19</v>
      </c>
      <c r="AD9" s="464">
        <v>13.1</v>
      </c>
      <c r="AE9" s="465">
        <f t="shared" si="7"/>
        <v>48.225000000000001</v>
      </c>
      <c r="AF9" s="466">
        <f t="shared" si="8"/>
        <v>84.525000000000006</v>
      </c>
      <c r="AG9" s="467"/>
      <c r="AH9" s="467"/>
      <c r="AI9" s="467"/>
      <c r="AJ9" s="468">
        <f t="shared" si="9"/>
        <v>84.525000000000006</v>
      </c>
      <c r="AK9" s="469"/>
      <c r="AL9" s="469"/>
      <c r="AM9" s="470">
        <f t="shared" si="10"/>
        <v>8.1999999999999993</v>
      </c>
      <c r="AN9" s="470">
        <f t="shared" si="10"/>
        <v>8.1</v>
      </c>
      <c r="AO9" s="470">
        <f t="shared" si="11"/>
        <v>6.5500000000000007</v>
      </c>
      <c r="AP9" s="470">
        <f t="shared" si="11"/>
        <v>7.3000000000000007</v>
      </c>
      <c r="AQ9" s="469"/>
    </row>
    <row r="10" spans="1:43" s="471" customFormat="1" ht="21" customHeight="1">
      <c r="A10" s="454">
        <v>5</v>
      </c>
      <c r="B10" s="474" t="s">
        <v>50</v>
      </c>
      <c r="C10" s="475" t="s">
        <v>51</v>
      </c>
      <c r="D10" s="476" t="s">
        <v>36</v>
      </c>
      <c r="E10" s="79" t="s">
        <v>52</v>
      </c>
      <c r="F10" s="79" t="s">
        <v>38</v>
      </c>
      <c r="G10" s="477" t="s">
        <v>53</v>
      </c>
      <c r="H10" s="457">
        <v>8.3000000000000007</v>
      </c>
      <c r="I10" s="458">
        <v>8.4</v>
      </c>
      <c r="J10" s="458">
        <v>8.1999999999999993</v>
      </c>
      <c r="K10" s="458">
        <v>8.3000000000000007</v>
      </c>
      <c r="L10" s="457">
        <v>9.4</v>
      </c>
      <c r="M10" s="459">
        <v>9.6</v>
      </c>
      <c r="N10" s="460">
        <v>9.1999999999999993</v>
      </c>
      <c r="O10" s="461">
        <f t="shared" si="0"/>
        <v>8.3000000000000007</v>
      </c>
      <c r="P10" s="462">
        <f t="shared" si="1"/>
        <v>9.5</v>
      </c>
      <c r="Q10" s="463">
        <f t="shared" si="2"/>
        <v>18.399999999999999</v>
      </c>
      <c r="R10" s="464">
        <v>3</v>
      </c>
      <c r="S10" s="465">
        <f t="shared" si="3"/>
        <v>39.200000000000003</v>
      </c>
      <c r="T10" s="457">
        <v>7.3</v>
      </c>
      <c r="U10" s="458">
        <v>7.4</v>
      </c>
      <c r="V10" s="458">
        <v>7</v>
      </c>
      <c r="W10" s="458">
        <v>7.3</v>
      </c>
      <c r="X10" s="457">
        <v>8.6</v>
      </c>
      <c r="Y10" s="459">
        <v>8.9</v>
      </c>
      <c r="Z10" s="460">
        <v>8.9</v>
      </c>
      <c r="AA10" s="461">
        <f t="shared" si="4"/>
        <v>7.25</v>
      </c>
      <c r="AB10" s="462">
        <f t="shared" si="5"/>
        <v>8.75</v>
      </c>
      <c r="AC10" s="463">
        <f t="shared" si="6"/>
        <v>17.8</v>
      </c>
      <c r="AD10" s="464">
        <v>11.4</v>
      </c>
      <c r="AE10" s="465">
        <f t="shared" si="7"/>
        <v>45.199999999999996</v>
      </c>
      <c r="AF10" s="466">
        <f t="shared" si="8"/>
        <v>84.4</v>
      </c>
      <c r="AG10" s="478">
        <v>0.4</v>
      </c>
      <c r="AH10" s="467"/>
      <c r="AI10" s="467"/>
      <c r="AJ10" s="468">
        <f t="shared" si="9"/>
        <v>84</v>
      </c>
      <c r="AK10" s="469"/>
      <c r="AL10" s="469"/>
      <c r="AM10" s="470">
        <f t="shared" si="10"/>
        <v>8.25</v>
      </c>
      <c r="AN10" s="470">
        <f t="shared" si="10"/>
        <v>8.3500000000000014</v>
      </c>
      <c r="AO10" s="470">
        <f t="shared" si="11"/>
        <v>7.15</v>
      </c>
      <c r="AP10" s="470">
        <f t="shared" si="11"/>
        <v>7.35</v>
      </c>
      <c r="AQ10" s="469"/>
    </row>
    <row r="11" spans="1:43" s="471" customFormat="1" ht="21" customHeight="1">
      <c r="A11" s="454">
        <v>6</v>
      </c>
      <c r="B11" s="479" t="s">
        <v>54</v>
      </c>
      <c r="C11" s="480" t="s">
        <v>49</v>
      </c>
      <c r="D11" s="479" t="s">
        <v>36</v>
      </c>
      <c r="E11" s="479" t="s">
        <v>55</v>
      </c>
      <c r="F11" s="81" t="s">
        <v>56</v>
      </c>
      <c r="G11" s="481" t="s">
        <v>57</v>
      </c>
      <c r="H11" s="457">
        <v>8.4</v>
      </c>
      <c r="I11" s="458">
        <v>8.6</v>
      </c>
      <c r="J11" s="458">
        <v>8.5</v>
      </c>
      <c r="K11" s="458">
        <v>8.6999999999999993</v>
      </c>
      <c r="L11" s="457">
        <v>9.4</v>
      </c>
      <c r="M11" s="459">
        <v>9.1999999999999993</v>
      </c>
      <c r="N11" s="460">
        <v>9.4</v>
      </c>
      <c r="O11" s="461">
        <f t="shared" si="0"/>
        <v>8.5499999999999989</v>
      </c>
      <c r="P11" s="462">
        <f t="shared" si="1"/>
        <v>9.3000000000000007</v>
      </c>
      <c r="Q11" s="463">
        <f t="shared" si="2"/>
        <v>18.8</v>
      </c>
      <c r="R11" s="464">
        <v>3.4</v>
      </c>
      <c r="S11" s="465">
        <f t="shared" si="3"/>
        <v>40.050000000000004</v>
      </c>
      <c r="T11" s="457">
        <v>8.1</v>
      </c>
      <c r="U11" s="458">
        <v>8.5</v>
      </c>
      <c r="V11" s="458">
        <v>8.4</v>
      </c>
      <c r="W11" s="458">
        <v>8.3000000000000007</v>
      </c>
      <c r="X11" s="457">
        <v>9.6999999999999993</v>
      </c>
      <c r="Y11" s="459">
        <v>8.6999999999999993</v>
      </c>
      <c r="Z11" s="460">
        <v>9.3000000000000007</v>
      </c>
      <c r="AA11" s="461">
        <f t="shared" si="4"/>
        <v>8.3249999999999993</v>
      </c>
      <c r="AB11" s="462">
        <f t="shared" si="5"/>
        <v>9.1999999999999993</v>
      </c>
      <c r="AC11" s="463">
        <f t="shared" si="6"/>
        <v>18.600000000000001</v>
      </c>
      <c r="AD11" s="464">
        <v>7</v>
      </c>
      <c r="AE11" s="465">
        <f t="shared" si="7"/>
        <v>43.125</v>
      </c>
      <c r="AF11" s="466">
        <f t="shared" si="8"/>
        <v>83.175000000000011</v>
      </c>
      <c r="AG11" s="482"/>
      <c r="AH11" s="482"/>
      <c r="AI11" s="467"/>
      <c r="AJ11" s="468">
        <f t="shared" si="9"/>
        <v>83.175000000000011</v>
      </c>
      <c r="AK11" s="469"/>
      <c r="AL11" s="469"/>
      <c r="AM11" s="470">
        <f t="shared" si="10"/>
        <v>8.4499999999999993</v>
      </c>
      <c r="AN11" s="470">
        <f t="shared" si="10"/>
        <v>8.6499999999999986</v>
      </c>
      <c r="AO11" s="470">
        <f t="shared" si="11"/>
        <v>8.25</v>
      </c>
      <c r="AP11" s="470">
        <f t="shared" si="11"/>
        <v>8.4</v>
      </c>
      <c r="AQ11" s="469"/>
    </row>
    <row r="12" spans="1:43" s="471" customFormat="1" ht="21" customHeight="1">
      <c r="A12" s="454">
        <v>7</v>
      </c>
      <c r="B12" s="479" t="s">
        <v>58</v>
      </c>
      <c r="C12" s="480" t="s">
        <v>59</v>
      </c>
      <c r="D12" s="479" t="s">
        <v>36</v>
      </c>
      <c r="E12" s="479" t="s">
        <v>55</v>
      </c>
      <c r="F12" s="81" t="s">
        <v>56</v>
      </c>
      <c r="G12" s="481" t="s">
        <v>57</v>
      </c>
      <c r="H12" s="457">
        <v>8.1</v>
      </c>
      <c r="I12" s="458">
        <v>8.5</v>
      </c>
      <c r="J12" s="458">
        <v>7.8</v>
      </c>
      <c r="K12" s="458">
        <v>8.3000000000000007</v>
      </c>
      <c r="L12" s="457">
        <v>9.4</v>
      </c>
      <c r="M12" s="459">
        <v>8.8000000000000007</v>
      </c>
      <c r="N12" s="460">
        <v>9</v>
      </c>
      <c r="O12" s="461">
        <f t="shared" si="0"/>
        <v>8.1750000000000007</v>
      </c>
      <c r="P12" s="462">
        <f t="shared" si="1"/>
        <v>9.1000000000000014</v>
      </c>
      <c r="Q12" s="463">
        <f t="shared" si="2"/>
        <v>18</v>
      </c>
      <c r="R12" s="464">
        <v>3.6</v>
      </c>
      <c r="S12" s="465">
        <f t="shared" si="3"/>
        <v>38.875000000000007</v>
      </c>
      <c r="T12" s="457">
        <v>7.2</v>
      </c>
      <c r="U12" s="458">
        <v>8</v>
      </c>
      <c r="V12" s="458">
        <v>7.4</v>
      </c>
      <c r="W12" s="458">
        <v>8</v>
      </c>
      <c r="X12" s="457">
        <v>9.1</v>
      </c>
      <c r="Y12" s="459">
        <v>8.5</v>
      </c>
      <c r="Z12" s="460">
        <v>7.9</v>
      </c>
      <c r="AA12" s="461">
        <f t="shared" si="4"/>
        <v>7.65</v>
      </c>
      <c r="AB12" s="462">
        <f t="shared" si="5"/>
        <v>8.8000000000000007</v>
      </c>
      <c r="AC12" s="463">
        <f t="shared" si="6"/>
        <v>15.8</v>
      </c>
      <c r="AD12" s="464">
        <v>8.1</v>
      </c>
      <c r="AE12" s="465">
        <f t="shared" si="7"/>
        <v>40.35</v>
      </c>
      <c r="AF12" s="466">
        <f t="shared" si="8"/>
        <v>79.225000000000009</v>
      </c>
      <c r="AG12" s="467"/>
      <c r="AH12" s="467"/>
      <c r="AI12" s="467"/>
      <c r="AJ12" s="468">
        <f t="shared" si="9"/>
        <v>79.225000000000009</v>
      </c>
      <c r="AK12" s="469"/>
      <c r="AL12" s="469"/>
      <c r="AM12" s="470">
        <f t="shared" si="10"/>
        <v>7.9499999999999993</v>
      </c>
      <c r="AN12" s="470">
        <f t="shared" si="10"/>
        <v>8.4</v>
      </c>
      <c r="AO12" s="470">
        <f t="shared" si="11"/>
        <v>7.3000000000000007</v>
      </c>
      <c r="AP12" s="470">
        <f t="shared" si="11"/>
        <v>8</v>
      </c>
      <c r="AQ12" s="469"/>
    </row>
    <row r="13" spans="1:43" s="471" customFormat="1" ht="21" customHeight="1">
      <c r="A13" s="454">
        <v>8</v>
      </c>
      <c r="B13" s="474" t="s">
        <v>60</v>
      </c>
      <c r="C13" s="483" t="s">
        <v>35</v>
      </c>
      <c r="D13" s="476" t="s">
        <v>36</v>
      </c>
      <c r="E13" s="79" t="s">
        <v>52</v>
      </c>
      <c r="F13" s="79" t="s">
        <v>38</v>
      </c>
      <c r="G13" s="477" t="s">
        <v>53</v>
      </c>
      <c r="H13" s="457">
        <v>7.9</v>
      </c>
      <c r="I13" s="458">
        <v>7.6</v>
      </c>
      <c r="J13" s="458">
        <v>7.9</v>
      </c>
      <c r="K13" s="458">
        <v>8</v>
      </c>
      <c r="L13" s="457">
        <v>9.3000000000000007</v>
      </c>
      <c r="M13" s="459">
        <v>9.1</v>
      </c>
      <c r="N13" s="460">
        <v>8</v>
      </c>
      <c r="O13" s="461">
        <f t="shared" si="0"/>
        <v>7.85</v>
      </c>
      <c r="P13" s="462">
        <f t="shared" si="1"/>
        <v>9.1999999999999993</v>
      </c>
      <c r="Q13" s="463">
        <f t="shared" si="2"/>
        <v>16</v>
      </c>
      <c r="R13" s="464">
        <v>2.7</v>
      </c>
      <c r="S13" s="465">
        <f t="shared" si="3"/>
        <v>35.75</v>
      </c>
      <c r="T13" s="457">
        <v>7.6</v>
      </c>
      <c r="U13" s="458">
        <v>7.4</v>
      </c>
      <c r="V13" s="458">
        <v>7.6</v>
      </c>
      <c r="W13" s="458">
        <v>7.8</v>
      </c>
      <c r="X13" s="457">
        <v>9.3000000000000007</v>
      </c>
      <c r="Y13" s="459">
        <v>9.4</v>
      </c>
      <c r="Z13" s="460">
        <v>9</v>
      </c>
      <c r="AA13" s="461">
        <f t="shared" si="4"/>
        <v>7.6</v>
      </c>
      <c r="AB13" s="462">
        <f t="shared" si="5"/>
        <v>9.3500000000000014</v>
      </c>
      <c r="AC13" s="463">
        <f t="shared" si="6"/>
        <v>18</v>
      </c>
      <c r="AD13" s="464">
        <v>8.1999999999999993</v>
      </c>
      <c r="AE13" s="465">
        <f t="shared" si="7"/>
        <v>43.150000000000006</v>
      </c>
      <c r="AF13" s="466">
        <f t="shared" si="8"/>
        <v>78.900000000000006</v>
      </c>
      <c r="AG13" s="467"/>
      <c r="AH13" s="467"/>
      <c r="AI13" s="467"/>
      <c r="AJ13" s="468">
        <f t="shared" si="9"/>
        <v>78.900000000000006</v>
      </c>
      <c r="AK13" s="469"/>
      <c r="AL13" s="469"/>
      <c r="AM13" s="470">
        <f t="shared" si="10"/>
        <v>7.9</v>
      </c>
      <c r="AN13" s="470">
        <f t="shared" si="10"/>
        <v>7.8</v>
      </c>
      <c r="AO13" s="470">
        <f t="shared" si="11"/>
        <v>7.6</v>
      </c>
      <c r="AP13" s="470">
        <f t="shared" si="11"/>
        <v>7.6</v>
      </c>
      <c r="AQ13" s="469"/>
    </row>
    <row r="14" spans="1:43" s="471" customFormat="1" ht="21" customHeight="1">
      <c r="A14" s="454">
        <v>9</v>
      </c>
      <c r="B14" s="79" t="s">
        <v>61</v>
      </c>
      <c r="C14" s="379" t="s">
        <v>62</v>
      </c>
      <c r="D14" s="81" t="s">
        <v>63</v>
      </c>
      <c r="E14" s="79" t="s">
        <v>64</v>
      </c>
      <c r="F14" s="81" t="s">
        <v>56</v>
      </c>
      <c r="G14" s="79" t="s">
        <v>65</v>
      </c>
      <c r="H14" s="484">
        <v>6.7</v>
      </c>
      <c r="I14" s="485">
        <v>7.3</v>
      </c>
      <c r="J14" s="485">
        <v>6.7</v>
      </c>
      <c r="K14" s="485">
        <v>7.3</v>
      </c>
      <c r="L14" s="484">
        <v>9.5</v>
      </c>
      <c r="M14" s="486">
        <v>9.5</v>
      </c>
      <c r="N14" s="487">
        <v>9.1999999999999993</v>
      </c>
      <c r="O14" s="488">
        <f t="shared" si="0"/>
        <v>7</v>
      </c>
      <c r="P14" s="489">
        <f t="shared" si="1"/>
        <v>9.5</v>
      </c>
      <c r="Q14" s="490">
        <f t="shared" si="2"/>
        <v>18.399999999999999</v>
      </c>
      <c r="R14" s="491"/>
      <c r="S14" s="492">
        <f t="shared" si="3"/>
        <v>34.9</v>
      </c>
      <c r="T14" s="484">
        <v>6.6</v>
      </c>
      <c r="U14" s="485">
        <v>7.3</v>
      </c>
      <c r="V14" s="485">
        <v>6.5</v>
      </c>
      <c r="W14" s="485">
        <v>7.6</v>
      </c>
      <c r="X14" s="484">
        <v>9.1</v>
      </c>
      <c r="Y14" s="486">
        <v>9.1999999999999993</v>
      </c>
      <c r="Z14" s="487">
        <v>9.1999999999999993</v>
      </c>
      <c r="AA14" s="488">
        <f t="shared" si="4"/>
        <v>7</v>
      </c>
      <c r="AB14" s="489">
        <f t="shared" si="5"/>
        <v>9.1499999999999986</v>
      </c>
      <c r="AC14" s="490">
        <f t="shared" si="6"/>
        <v>18.399999999999999</v>
      </c>
      <c r="AD14" s="491">
        <v>6.4</v>
      </c>
      <c r="AE14" s="492">
        <f t="shared" si="7"/>
        <v>40.949999999999996</v>
      </c>
      <c r="AF14" s="493">
        <f t="shared" si="8"/>
        <v>75.849999999999994</v>
      </c>
      <c r="AG14" s="494"/>
      <c r="AH14" s="494"/>
      <c r="AI14" s="467">
        <v>0.95</v>
      </c>
      <c r="AJ14" s="468">
        <f t="shared" si="9"/>
        <v>72.05749999999999</v>
      </c>
      <c r="AK14" s="469"/>
      <c r="AL14" s="469"/>
      <c r="AM14" s="470">
        <f t="shared" si="10"/>
        <v>6.7</v>
      </c>
      <c r="AN14" s="470">
        <f t="shared" si="10"/>
        <v>7.3</v>
      </c>
      <c r="AO14" s="470">
        <f t="shared" si="11"/>
        <v>6.55</v>
      </c>
      <c r="AP14" s="470">
        <f t="shared" si="11"/>
        <v>7.4499999999999993</v>
      </c>
      <c r="AQ14" s="469"/>
    </row>
    <row r="15" spans="1:43" s="471" customFormat="1" ht="21" customHeight="1">
      <c r="A15" s="454">
        <v>10</v>
      </c>
      <c r="B15" s="79" t="s">
        <v>66</v>
      </c>
      <c r="C15" s="379" t="s">
        <v>67</v>
      </c>
      <c r="D15" s="495" t="s">
        <v>36</v>
      </c>
      <c r="E15" s="79" t="s">
        <v>64</v>
      </c>
      <c r="F15" s="81" t="s">
        <v>56</v>
      </c>
      <c r="G15" s="79" t="s">
        <v>65</v>
      </c>
      <c r="H15" s="457">
        <v>7.2</v>
      </c>
      <c r="I15" s="458">
        <v>7.9</v>
      </c>
      <c r="J15" s="458">
        <v>7.5</v>
      </c>
      <c r="K15" s="458">
        <v>8</v>
      </c>
      <c r="L15" s="457">
        <v>9.5</v>
      </c>
      <c r="M15" s="459">
        <v>9.1</v>
      </c>
      <c r="N15" s="460">
        <v>9.3000000000000007</v>
      </c>
      <c r="O15" s="461">
        <f t="shared" si="0"/>
        <v>7.65</v>
      </c>
      <c r="P15" s="462">
        <f t="shared" si="1"/>
        <v>9.3000000000000007</v>
      </c>
      <c r="Q15" s="463">
        <f t="shared" si="2"/>
        <v>18.600000000000001</v>
      </c>
      <c r="R15" s="464">
        <v>1</v>
      </c>
      <c r="S15" s="465">
        <f t="shared" si="3"/>
        <v>36.550000000000004</v>
      </c>
      <c r="T15" s="457">
        <v>6</v>
      </c>
      <c r="U15" s="458">
        <v>5.9</v>
      </c>
      <c r="V15" s="458">
        <v>6.1</v>
      </c>
      <c r="W15" s="458">
        <v>5.9</v>
      </c>
      <c r="X15" s="457">
        <v>7.2</v>
      </c>
      <c r="Y15" s="459">
        <v>7.2</v>
      </c>
      <c r="Z15" s="460">
        <v>7.1</v>
      </c>
      <c r="AA15" s="461">
        <f t="shared" si="4"/>
        <v>5.9749999999999996</v>
      </c>
      <c r="AB15" s="462">
        <f t="shared" si="5"/>
        <v>7.2</v>
      </c>
      <c r="AC15" s="463">
        <f t="shared" si="6"/>
        <v>14.2</v>
      </c>
      <c r="AD15" s="464">
        <v>6.3</v>
      </c>
      <c r="AE15" s="465">
        <f t="shared" si="7"/>
        <v>33.674999999999997</v>
      </c>
      <c r="AF15" s="466">
        <f t="shared" si="8"/>
        <v>70.224999999999994</v>
      </c>
      <c r="AG15" s="467"/>
      <c r="AH15" s="467"/>
      <c r="AI15" s="467"/>
      <c r="AJ15" s="468">
        <f t="shared" si="9"/>
        <v>70.224999999999994</v>
      </c>
      <c r="AK15" s="469"/>
      <c r="AL15" s="469"/>
      <c r="AM15" s="470">
        <f t="shared" si="10"/>
        <v>7.35</v>
      </c>
      <c r="AN15" s="470">
        <f t="shared" si="10"/>
        <v>7.95</v>
      </c>
      <c r="AO15" s="470">
        <f t="shared" si="11"/>
        <v>6.05</v>
      </c>
      <c r="AP15" s="470">
        <f t="shared" si="11"/>
        <v>5.9</v>
      </c>
      <c r="AQ15" s="469"/>
    </row>
    <row r="16" spans="1:43" s="471" customFormat="1" ht="21" customHeight="1">
      <c r="A16" s="454">
        <v>11</v>
      </c>
      <c r="B16" s="496" t="s">
        <v>68</v>
      </c>
      <c r="C16" s="497" t="s">
        <v>69</v>
      </c>
      <c r="D16" s="498" t="s">
        <v>63</v>
      </c>
      <c r="E16" s="499" t="s">
        <v>52</v>
      </c>
      <c r="F16" s="499" t="s">
        <v>38</v>
      </c>
      <c r="G16" s="499" t="s">
        <v>53</v>
      </c>
      <c r="H16" s="500">
        <v>5.0999999999999996</v>
      </c>
      <c r="I16" s="501">
        <v>5.5</v>
      </c>
      <c r="J16" s="501">
        <v>5.0999999999999996</v>
      </c>
      <c r="K16" s="501">
        <v>5.6</v>
      </c>
      <c r="L16" s="500">
        <v>7.4</v>
      </c>
      <c r="M16" s="502">
        <v>7.3</v>
      </c>
      <c r="N16" s="503">
        <v>6.3</v>
      </c>
      <c r="O16" s="504">
        <f t="shared" si="0"/>
        <v>5.3249999999999993</v>
      </c>
      <c r="P16" s="505">
        <f t="shared" si="1"/>
        <v>7.35</v>
      </c>
      <c r="Q16" s="506">
        <f t="shared" si="2"/>
        <v>12.6</v>
      </c>
      <c r="R16" s="507"/>
      <c r="S16" s="508">
        <f t="shared" si="3"/>
        <v>25.274999999999999</v>
      </c>
      <c r="T16" s="500">
        <v>6.5</v>
      </c>
      <c r="U16" s="501">
        <v>6.4</v>
      </c>
      <c r="V16" s="501">
        <v>6.3</v>
      </c>
      <c r="W16" s="501">
        <v>6.5</v>
      </c>
      <c r="X16" s="500">
        <v>8.8000000000000007</v>
      </c>
      <c r="Y16" s="502">
        <v>8.6</v>
      </c>
      <c r="Z16" s="503">
        <v>9</v>
      </c>
      <c r="AA16" s="504">
        <f t="shared" si="4"/>
        <v>6.4250000000000007</v>
      </c>
      <c r="AB16" s="505">
        <f t="shared" si="5"/>
        <v>8.6999999999999993</v>
      </c>
      <c r="AC16" s="506">
        <f t="shared" si="6"/>
        <v>18</v>
      </c>
      <c r="AD16" s="507">
        <v>5.7</v>
      </c>
      <c r="AE16" s="508">
        <f t="shared" si="7"/>
        <v>38.825000000000003</v>
      </c>
      <c r="AF16" s="509">
        <f t="shared" si="8"/>
        <v>64.099999999999994</v>
      </c>
      <c r="AG16" s="510"/>
      <c r="AH16" s="510"/>
      <c r="AI16" s="510">
        <v>0.95</v>
      </c>
      <c r="AJ16" s="511">
        <f t="shared" si="9"/>
        <v>60.894999999999989</v>
      </c>
      <c r="AK16" s="469"/>
      <c r="AL16" s="469"/>
      <c r="AM16" s="470">
        <f t="shared" si="10"/>
        <v>5.0999999999999996</v>
      </c>
      <c r="AN16" s="470">
        <f t="shared" si="10"/>
        <v>5.55</v>
      </c>
      <c r="AO16" s="470">
        <f t="shared" si="11"/>
        <v>6.4</v>
      </c>
      <c r="AP16" s="470">
        <f t="shared" si="11"/>
        <v>6.45</v>
      </c>
      <c r="AQ16" s="469"/>
    </row>
    <row r="17" spans="1:43" s="471" customFormat="1" ht="21" customHeight="1">
      <c r="A17" s="454">
        <v>12</v>
      </c>
      <c r="B17" s="79" t="s">
        <v>70</v>
      </c>
      <c r="C17" s="379" t="s">
        <v>71</v>
      </c>
      <c r="D17" s="495" t="s">
        <v>63</v>
      </c>
      <c r="E17" s="79" t="s">
        <v>72</v>
      </c>
      <c r="F17" s="79" t="s">
        <v>38</v>
      </c>
      <c r="G17" s="81" t="s">
        <v>73</v>
      </c>
      <c r="H17" s="457">
        <v>3.5</v>
      </c>
      <c r="I17" s="458">
        <v>3.5</v>
      </c>
      <c r="J17" s="458">
        <v>3.6</v>
      </c>
      <c r="K17" s="458">
        <v>3.5</v>
      </c>
      <c r="L17" s="457">
        <v>4.9000000000000004</v>
      </c>
      <c r="M17" s="459">
        <v>4.5999999999999996</v>
      </c>
      <c r="N17" s="460">
        <v>4.5999999999999996</v>
      </c>
      <c r="O17" s="461">
        <f t="shared" si="0"/>
        <v>3.5249999999999999</v>
      </c>
      <c r="P17" s="462">
        <f t="shared" si="1"/>
        <v>4.75</v>
      </c>
      <c r="Q17" s="463">
        <f t="shared" si="2"/>
        <v>9.1999999999999993</v>
      </c>
      <c r="R17" s="464"/>
      <c r="S17" s="465">
        <f t="shared" si="3"/>
        <v>17.475000000000001</v>
      </c>
      <c r="T17" s="457">
        <v>6.4</v>
      </c>
      <c r="U17" s="458">
        <v>6.2</v>
      </c>
      <c r="V17" s="458">
        <v>6.4</v>
      </c>
      <c r="W17" s="458">
        <v>6</v>
      </c>
      <c r="X17" s="457">
        <v>9.4</v>
      </c>
      <c r="Y17" s="459">
        <v>8.9</v>
      </c>
      <c r="Z17" s="460">
        <v>8.4</v>
      </c>
      <c r="AA17" s="461">
        <f t="shared" si="4"/>
        <v>6.25</v>
      </c>
      <c r="AB17" s="462">
        <f t="shared" si="5"/>
        <v>9.15</v>
      </c>
      <c r="AC17" s="463">
        <f t="shared" si="6"/>
        <v>16.8</v>
      </c>
      <c r="AD17" s="464">
        <v>8.4</v>
      </c>
      <c r="AE17" s="465">
        <f t="shared" si="7"/>
        <v>40.6</v>
      </c>
      <c r="AF17" s="466">
        <f t="shared" si="8"/>
        <v>58.075000000000003</v>
      </c>
      <c r="AG17" s="467"/>
      <c r="AH17" s="467"/>
      <c r="AI17" s="467">
        <v>0.95</v>
      </c>
      <c r="AJ17" s="468">
        <f t="shared" si="9"/>
        <v>55.171250000000001</v>
      </c>
      <c r="AK17" s="469"/>
      <c r="AL17" s="469"/>
      <c r="AM17" s="470">
        <f t="shared" si="10"/>
        <v>3.55</v>
      </c>
      <c r="AN17" s="470">
        <f t="shared" si="10"/>
        <v>3.5</v>
      </c>
      <c r="AO17" s="470">
        <f t="shared" si="11"/>
        <v>6.4</v>
      </c>
      <c r="AP17" s="470">
        <f t="shared" si="11"/>
        <v>6.1</v>
      </c>
      <c r="AQ17" s="469"/>
    </row>
    <row r="18" spans="1:43" s="471" customFormat="1" ht="21" customHeight="1">
      <c r="A18" s="454">
        <v>13</v>
      </c>
      <c r="B18" s="79" t="s">
        <v>74</v>
      </c>
      <c r="C18" s="379" t="s">
        <v>75</v>
      </c>
      <c r="D18" s="81" t="s">
        <v>36</v>
      </c>
      <c r="E18" s="456" t="s">
        <v>46</v>
      </c>
      <c r="F18" s="456" t="s">
        <v>38</v>
      </c>
      <c r="G18" s="456" t="s">
        <v>47</v>
      </c>
      <c r="H18" s="457">
        <v>8.1999999999999993</v>
      </c>
      <c r="I18" s="458">
        <v>7.2</v>
      </c>
      <c r="J18" s="458">
        <v>7.6</v>
      </c>
      <c r="K18" s="458">
        <v>7.3</v>
      </c>
      <c r="L18" s="457">
        <v>9.1</v>
      </c>
      <c r="M18" s="459">
        <v>9.3000000000000007</v>
      </c>
      <c r="N18" s="460">
        <v>8</v>
      </c>
      <c r="O18" s="461">
        <f t="shared" si="0"/>
        <v>7.5749999999999993</v>
      </c>
      <c r="P18" s="462">
        <f t="shared" si="1"/>
        <v>9.1999999999999993</v>
      </c>
      <c r="Q18" s="463">
        <f t="shared" si="2"/>
        <v>16</v>
      </c>
      <c r="R18" s="464">
        <v>3.1</v>
      </c>
      <c r="S18" s="465">
        <f t="shared" si="3"/>
        <v>35.875</v>
      </c>
      <c r="T18" s="457">
        <v>2.2000000000000002</v>
      </c>
      <c r="U18" s="458">
        <v>2.1</v>
      </c>
      <c r="V18" s="458">
        <v>2.2999999999999998</v>
      </c>
      <c r="W18" s="458">
        <v>2.4</v>
      </c>
      <c r="X18" s="457">
        <v>2.5</v>
      </c>
      <c r="Y18" s="459">
        <v>2.9</v>
      </c>
      <c r="Z18" s="460">
        <v>2.7</v>
      </c>
      <c r="AA18" s="461">
        <f t="shared" si="4"/>
        <v>2.25</v>
      </c>
      <c r="AB18" s="462">
        <f t="shared" si="5"/>
        <v>2.7</v>
      </c>
      <c r="AC18" s="463">
        <f t="shared" si="6"/>
        <v>5.4</v>
      </c>
      <c r="AD18" s="464">
        <v>3.4</v>
      </c>
      <c r="AE18" s="465">
        <f t="shared" si="7"/>
        <v>13.750000000000002</v>
      </c>
      <c r="AF18" s="466">
        <f t="shared" si="8"/>
        <v>49.625</v>
      </c>
      <c r="AG18" s="467"/>
      <c r="AH18" s="467"/>
      <c r="AI18" s="467"/>
      <c r="AJ18" s="468">
        <f t="shared" si="9"/>
        <v>49.625</v>
      </c>
      <c r="AK18" s="469"/>
      <c r="AL18" s="469"/>
      <c r="AM18" s="470">
        <f t="shared" si="10"/>
        <v>7.8999999999999995</v>
      </c>
      <c r="AN18" s="470">
        <f t="shared" si="10"/>
        <v>7.25</v>
      </c>
      <c r="AO18" s="470">
        <f t="shared" si="11"/>
        <v>2.25</v>
      </c>
      <c r="AP18" s="470">
        <f t="shared" si="11"/>
        <v>2.25</v>
      </c>
      <c r="AQ18" s="469"/>
    </row>
    <row r="19" spans="1:43" s="471" customFormat="1" ht="21" customHeight="1">
      <c r="A19" s="454">
        <v>14</v>
      </c>
      <c r="B19" s="474" t="s">
        <v>76</v>
      </c>
      <c r="C19" s="475" t="s">
        <v>77</v>
      </c>
      <c r="D19" s="81" t="s">
        <v>63</v>
      </c>
      <c r="E19" s="79" t="s">
        <v>52</v>
      </c>
      <c r="F19" s="79" t="s">
        <v>38</v>
      </c>
      <c r="G19" s="79" t="s">
        <v>53</v>
      </c>
      <c r="H19" s="484">
        <v>7.5</v>
      </c>
      <c r="I19" s="485">
        <v>7.5</v>
      </c>
      <c r="J19" s="485">
        <v>7.2</v>
      </c>
      <c r="K19" s="485">
        <v>7.6</v>
      </c>
      <c r="L19" s="484">
        <v>9.1</v>
      </c>
      <c r="M19" s="486">
        <v>9</v>
      </c>
      <c r="N19" s="487">
        <v>8.4</v>
      </c>
      <c r="O19" s="488">
        <f t="shared" si="0"/>
        <v>7.4499999999999993</v>
      </c>
      <c r="P19" s="489">
        <f t="shared" si="1"/>
        <v>9.0500000000000007</v>
      </c>
      <c r="Q19" s="490">
        <f t="shared" si="2"/>
        <v>16.8</v>
      </c>
      <c r="R19" s="491"/>
      <c r="S19" s="492">
        <f t="shared" si="3"/>
        <v>33.299999999999997</v>
      </c>
      <c r="T19" s="484">
        <v>3.7</v>
      </c>
      <c r="U19" s="485">
        <v>4</v>
      </c>
      <c r="V19" s="485">
        <v>3.8</v>
      </c>
      <c r="W19" s="485">
        <v>4</v>
      </c>
      <c r="X19" s="484" t="s">
        <v>78</v>
      </c>
      <c r="Y19" s="486">
        <v>4.8</v>
      </c>
      <c r="Z19" s="487">
        <v>4.3</v>
      </c>
      <c r="AA19" s="488">
        <f t="shared" si="4"/>
        <v>3.875</v>
      </c>
      <c r="AB19" s="489">
        <f t="shared" si="5"/>
        <v>2.4</v>
      </c>
      <c r="AC19" s="490">
        <f t="shared" si="6"/>
        <v>8.6</v>
      </c>
      <c r="AD19" s="491">
        <v>3</v>
      </c>
      <c r="AE19" s="492">
        <f t="shared" si="7"/>
        <v>17.875</v>
      </c>
      <c r="AF19" s="493">
        <f t="shared" si="8"/>
        <v>51.174999999999997</v>
      </c>
      <c r="AG19" s="494"/>
      <c r="AH19" s="494"/>
      <c r="AI19" s="467">
        <v>0.95</v>
      </c>
      <c r="AJ19" s="468">
        <f t="shared" si="9"/>
        <v>48.616249999999994</v>
      </c>
      <c r="AK19" s="469"/>
      <c r="AL19" s="469"/>
      <c r="AM19" s="470">
        <f t="shared" si="10"/>
        <v>7.35</v>
      </c>
      <c r="AN19" s="470">
        <f t="shared" si="10"/>
        <v>7.55</v>
      </c>
      <c r="AO19" s="470">
        <f t="shared" si="11"/>
        <v>3.75</v>
      </c>
      <c r="AP19" s="470">
        <f t="shared" si="11"/>
        <v>4</v>
      </c>
      <c r="AQ19" s="469"/>
    </row>
    <row r="20" spans="1:43" s="471" customFormat="1" ht="21" customHeight="1">
      <c r="A20" s="454">
        <v>15</v>
      </c>
      <c r="B20" s="79" t="s">
        <v>79</v>
      </c>
      <c r="C20" s="379" t="s">
        <v>80</v>
      </c>
      <c r="D20" s="512" t="s">
        <v>36</v>
      </c>
      <c r="E20" s="79" t="s">
        <v>81</v>
      </c>
      <c r="F20" s="81" t="s">
        <v>82</v>
      </c>
      <c r="G20" s="81" t="s">
        <v>65</v>
      </c>
      <c r="H20" s="457">
        <v>5.5</v>
      </c>
      <c r="I20" s="458">
        <v>6</v>
      </c>
      <c r="J20" s="458">
        <v>5.7</v>
      </c>
      <c r="K20" s="458">
        <v>5.8</v>
      </c>
      <c r="L20" s="457">
        <v>9.5</v>
      </c>
      <c r="M20" s="459">
        <v>9.6</v>
      </c>
      <c r="N20" s="513">
        <v>8.3000000000000007</v>
      </c>
      <c r="O20" s="461">
        <f t="shared" si="0"/>
        <v>5.75</v>
      </c>
      <c r="P20" s="462">
        <f t="shared" si="1"/>
        <v>9.5500000000000007</v>
      </c>
      <c r="Q20" s="463">
        <f t="shared" si="2"/>
        <v>16.600000000000001</v>
      </c>
      <c r="R20" s="464">
        <v>2.1</v>
      </c>
      <c r="S20" s="465">
        <f t="shared" si="3"/>
        <v>34</v>
      </c>
      <c r="T20" s="457">
        <v>1.2</v>
      </c>
      <c r="U20" s="458">
        <v>1</v>
      </c>
      <c r="V20" s="458">
        <v>1</v>
      </c>
      <c r="W20" s="458">
        <v>1</v>
      </c>
      <c r="X20" s="457">
        <v>1.7</v>
      </c>
      <c r="Y20" s="459">
        <v>1.6</v>
      </c>
      <c r="Z20" s="513">
        <v>1.3</v>
      </c>
      <c r="AA20" s="461">
        <f t="shared" si="4"/>
        <v>1.05</v>
      </c>
      <c r="AB20" s="462">
        <f t="shared" si="5"/>
        <v>1.65</v>
      </c>
      <c r="AC20" s="463">
        <f t="shared" si="6"/>
        <v>2.6</v>
      </c>
      <c r="AD20" s="464">
        <v>1.8</v>
      </c>
      <c r="AE20" s="492">
        <f t="shared" si="7"/>
        <v>7.1000000000000005</v>
      </c>
      <c r="AF20" s="466">
        <f t="shared" si="8"/>
        <v>41.1</v>
      </c>
      <c r="AG20" s="467"/>
      <c r="AH20" s="467"/>
      <c r="AI20" s="467"/>
      <c r="AJ20" s="468">
        <f t="shared" si="9"/>
        <v>41.1</v>
      </c>
      <c r="AK20" s="469"/>
      <c r="AL20" s="469"/>
      <c r="AM20" s="470">
        <f t="shared" si="10"/>
        <v>5.6</v>
      </c>
      <c r="AN20" s="470">
        <f t="shared" si="10"/>
        <v>5.9</v>
      </c>
      <c r="AO20" s="470">
        <f t="shared" si="11"/>
        <v>1.1000000000000001</v>
      </c>
      <c r="AP20" s="470">
        <f t="shared" si="11"/>
        <v>1</v>
      </c>
      <c r="AQ20" s="469"/>
    </row>
    <row r="21" spans="1:43" s="471" customFormat="1" ht="21" customHeight="1">
      <c r="A21" s="454">
        <v>16</v>
      </c>
      <c r="B21" s="79" t="s">
        <v>83</v>
      </c>
      <c r="C21" s="379" t="s">
        <v>84</v>
      </c>
      <c r="D21" s="495" t="s">
        <v>63</v>
      </c>
      <c r="E21" s="79" t="s">
        <v>81</v>
      </c>
      <c r="F21" s="81" t="s">
        <v>82</v>
      </c>
      <c r="G21" s="81" t="s">
        <v>65</v>
      </c>
      <c r="H21" s="457">
        <v>5.4</v>
      </c>
      <c r="I21" s="458">
        <v>6.1</v>
      </c>
      <c r="J21" s="458">
        <v>5.8</v>
      </c>
      <c r="K21" s="458">
        <v>6.2</v>
      </c>
      <c r="L21" s="457">
        <v>8.6</v>
      </c>
      <c r="M21" s="459">
        <v>9.1999999999999993</v>
      </c>
      <c r="N21" s="460">
        <v>8.1</v>
      </c>
      <c r="O21" s="461">
        <f t="shared" si="0"/>
        <v>5.875</v>
      </c>
      <c r="P21" s="462">
        <f t="shared" si="1"/>
        <v>8.8999999999999986</v>
      </c>
      <c r="Q21" s="463">
        <f t="shared" si="2"/>
        <v>16.2</v>
      </c>
      <c r="R21" s="464"/>
      <c r="S21" s="465">
        <f t="shared" si="3"/>
        <v>30.974999999999998</v>
      </c>
      <c r="T21" s="457">
        <v>1.7</v>
      </c>
      <c r="U21" s="458">
        <v>1.9</v>
      </c>
      <c r="V21" s="458">
        <v>1.6</v>
      </c>
      <c r="W21" s="458">
        <v>1.9</v>
      </c>
      <c r="X21" s="457">
        <v>2.6</v>
      </c>
      <c r="Y21" s="459">
        <v>2.6</v>
      </c>
      <c r="Z21" s="460">
        <v>2.6</v>
      </c>
      <c r="AA21" s="461">
        <f t="shared" si="4"/>
        <v>1.7749999999999999</v>
      </c>
      <c r="AB21" s="462">
        <f t="shared" si="5"/>
        <v>2.6</v>
      </c>
      <c r="AC21" s="463">
        <f t="shared" si="6"/>
        <v>5.2</v>
      </c>
      <c r="AD21" s="464">
        <v>1.5</v>
      </c>
      <c r="AE21" s="465">
        <f t="shared" si="7"/>
        <v>11.074999999999999</v>
      </c>
      <c r="AF21" s="466">
        <f t="shared" si="8"/>
        <v>42.05</v>
      </c>
      <c r="AG21" s="482"/>
      <c r="AH21" s="482"/>
      <c r="AI21" s="467">
        <v>0.95</v>
      </c>
      <c r="AJ21" s="468">
        <f t="shared" si="9"/>
        <v>39.947499999999998</v>
      </c>
      <c r="AK21" s="469"/>
      <c r="AL21" s="469"/>
      <c r="AM21" s="470">
        <f t="shared" si="10"/>
        <v>5.6</v>
      </c>
      <c r="AN21" s="470">
        <f t="shared" si="10"/>
        <v>6.15</v>
      </c>
      <c r="AO21" s="470">
        <f t="shared" si="11"/>
        <v>1.65</v>
      </c>
      <c r="AP21" s="470">
        <f t="shared" si="11"/>
        <v>1.9</v>
      </c>
      <c r="AQ21" s="469"/>
    </row>
    <row r="22" spans="1:43" s="471" customFormat="1" ht="21" customHeight="1">
      <c r="A22" s="454">
        <v>17</v>
      </c>
      <c r="B22" s="479" t="s">
        <v>85</v>
      </c>
      <c r="C22" s="480" t="s">
        <v>86</v>
      </c>
      <c r="D22" s="479" t="s">
        <v>36</v>
      </c>
      <c r="E22" s="479" t="s">
        <v>55</v>
      </c>
      <c r="F22" s="81" t="s">
        <v>56</v>
      </c>
      <c r="G22" s="514" t="s">
        <v>57</v>
      </c>
      <c r="H22" s="457">
        <v>7.8</v>
      </c>
      <c r="I22" s="458">
        <v>8.1</v>
      </c>
      <c r="J22" s="458">
        <v>7.9</v>
      </c>
      <c r="K22" s="458">
        <v>7.9</v>
      </c>
      <c r="L22" s="457">
        <v>8.9</v>
      </c>
      <c r="M22" s="459">
        <v>8.4</v>
      </c>
      <c r="N22" s="460">
        <v>7.5</v>
      </c>
      <c r="O22" s="461">
        <f t="shared" si="0"/>
        <v>7.9249999999999998</v>
      </c>
      <c r="P22" s="462">
        <f t="shared" si="1"/>
        <v>8.65</v>
      </c>
      <c r="Q22" s="463">
        <f t="shared" si="2"/>
        <v>15</v>
      </c>
      <c r="R22" s="464">
        <v>2.2000000000000002</v>
      </c>
      <c r="S22" s="465">
        <f t="shared" si="3"/>
        <v>33.774999999999999</v>
      </c>
      <c r="T22" s="457">
        <v>0.7</v>
      </c>
      <c r="U22" s="458">
        <v>0.8</v>
      </c>
      <c r="V22" s="458">
        <v>0.7</v>
      </c>
      <c r="W22" s="458">
        <v>0.8</v>
      </c>
      <c r="X22" s="457">
        <v>1</v>
      </c>
      <c r="Y22" s="459">
        <v>0.8</v>
      </c>
      <c r="Z22" s="460">
        <v>1</v>
      </c>
      <c r="AA22" s="461">
        <f t="shared" si="4"/>
        <v>0.75</v>
      </c>
      <c r="AB22" s="462">
        <f t="shared" si="5"/>
        <v>0.9</v>
      </c>
      <c r="AC22" s="463">
        <f t="shared" si="6"/>
        <v>2</v>
      </c>
      <c r="AD22" s="464">
        <v>1.3</v>
      </c>
      <c r="AE22" s="465">
        <f t="shared" si="7"/>
        <v>4.95</v>
      </c>
      <c r="AF22" s="466">
        <f t="shared" si="8"/>
        <v>38.725000000000001</v>
      </c>
      <c r="AG22" s="467"/>
      <c r="AH22" s="467"/>
      <c r="AI22" s="467"/>
      <c r="AJ22" s="468">
        <f t="shared" si="9"/>
        <v>38.725000000000001</v>
      </c>
      <c r="AK22" s="469"/>
      <c r="AL22" s="469"/>
      <c r="AM22" s="470">
        <f>SUM(H22,J22)/2</f>
        <v>7.85</v>
      </c>
      <c r="AN22" s="470">
        <f>SUM(I22,K22)/2</f>
        <v>8</v>
      </c>
      <c r="AO22" s="470">
        <f>SUM(T22,V22)/2</f>
        <v>0.7</v>
      </c>
      <c r="AP22" s="470">
        <f>SUM(U22,W22)/2</f>
        <v>0.8</v>
      </c>
      <c r="AQ22" s="469"/>
    </row>
    <row r="23" spans="1:43" s="471" customFormat="1" ht="21" customHeight="1">
      <c r="A23" s="454">
        <v>18</v>
      </c>
      <c r="B23" s="79" t="s">
        <v>87</v>
      </c>
      <c r="C23" s="379" t="s">
        <v>88</v>
      </c>
      <c r="D23" s="495" t="s">
        <v>63</v>
      </c>
      <c r="E23" s="79" t="s">
        <v>72</v>
      </c>
      <c r="F23" s="79" t="s">
        <v>38</v>
      </c>
      <c r="G23" s="81" t="s">
        <v>73</v>
      </c>
      <c r="H23" s="457">
        <v>0</v>
      </c>
      <c r="I23" s="458">
        <v>0</v>
      </c>
      <c r="J23" s="458">
        <v>0</v>
      </c>
      <c r="K23" s="458">
        <v>0</v>
      </c>
      <c r="L23" s="457">
        <v>0</v>
      </c>
      <c r="M23" s="459">
        <v>0</v>
      </c>
      <c r="N23" s="460">
        <v>0</v>
      </c>
      <c r="O23" s="461">
        <f t="shared" si="0"/>
        <v>0</v>
      </c>
      <c r="P23" s="462">
        <f t="shared" si="1"/>
        <v>0</v>
      </c>
      <c r="Q23" s="463">
        <f t="shared" si="2"/>
        <v>0</v>
      </c>
      <c r="R23" s="464"/>
      <c r="S23" s="465">
        <f t="shared" si="3"/>
        <v>0</v>
      </c>
      <c r="T23" s="457">
        <v>6</v>
      </c>
      <c r="U23" s="458">
        <v>5.2</v>
      </c>
      <c r="V23" s="458">
        <v>6.2</v>
      </c>
      <c r="W23" s="458">
        <v>5.2</v>
      </c>
      <c r="X23" s="457">
        <v>8.5</v>
      </c>
      <c r="Y23" s="459">
        <v>9.5</v>
      </c>
      <c r="Z23" s="460">
        <v>6.5</v>
      </c>
      <c r="AA23" s="461">
        <f t="shared" si="4"/>
        <v>5.65</v>
      </c>
      <c r="AB23" s="462">
        <f t="shared" si="5"/>
        <v>9</v>
      </c>
      <c r="AC23" s="463">
        <f t="shared" si="6"/>
        <v>13</v>
      </c>
      <c r="AD23" s="464">
        <v>5.5</v>
      </c>
      <c r="AE23" s="465">
        <f t="shared" si="7"/>
        <v>33.15</v>
      </c>
      <c r="AF23" s="466">
        <f t="shared" si="8"/>
        <v>33.15</v>
      </c>
      <c r="AG23" s="467"/>
      <c r="AH23" s="467"/>
      <c r="AI23" s="467">
        <v>0.95</v>
      </c>
      <c r="AJ23" s="468">
        <f t="shared" si="9"/>
        <v>31.492499999999996</v>
      </c>
      <c r="AK23" s="469"/>
      <c r="AL23" s="469"/>
      <c r="AM23" s="470">
        <f>SUM(H23,J23)/2</f>
        <v>0</v>
      </c>
      <c r="AN23" s="470">
        <f>SUM(I23,K23)/2</f>
        <v>0</v>
      </c>
      <c r="AO23" s="470">
        <f>SUM(T23,V23)/2</f>
        <v>6.1</v>
      </c>
      <c r="AP23" s="470">
        <f>SUM(U23,W23)/2</f>
        <v>5.2</v>
      </c>
      <c r="AQ23" s="469"/>
    </row>
    <row r="24" spans="1:43">
      <c r="A24" s="59"/>
      <c r="B24" s="59"/>
      <c r="C24" s="60"/>
      <c r="D24" s="59"/>
      <c r="E24" s="59"/>
      <c r="F24" s="61"/>
      <c r="G24" s="62"/>
      <c r="H24" s="59"/>
      <c r="I24" s="59"/>
      <c r="J24" s="59"/>
      <c r="K24" s="59"/>
      <c r="L24" s="59"/>
      <c r="M24" s="59"/>
      <c r="N24" s="63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3"/>
      <c r="AA24" s="64"/>
      <c r="AB24" s="64"/>
      <c r="AC24" s="64"/>
      <c r="AD24" s="64"/>
      <c r="AE24" s="59"/>
      <c r="AF24" s="59"/>
      <c r="AG24" s="65"/>
      <c r="AH24" s="65"/>
      <c r="AI24" s="65"/>
      <c r="AJ24" s="59"/>
    </row>
    <row r="25" spans="1:43">
      <c r="A25" s="602" t="s">
        <v>89</v>
      </c>
      <c r="B25" s="584"/>
      <c r="C25" s="603" t="s">
        <v>2</v>
      </c>
      <c r="D25" s="603"/>
      <c r="E25" s="603"/>
      <c r="F25" s="585" t="s">
        <v>90</v>
      </c>
      <c r="G25" s="585"/>
      <c r="H25" s="585"/>
      <c r="I25" s="585"/>
      <c r="J25" s="585"/>
      <c r="K25" s="66"/>
      <c r="L25" s="1"/>
      <c r="M25" s="67"/>
      <c r="N25" s="63"/>
      <c r="O25" s="67" t="s">
        <v>91</v>
      </c>
      <c r="P25" s="1"/>
      <c r="Q25" s="1"/>
      <c r="R25" s="68"/>
      <c r="S25" s="68"/>
      <c r="T25" s="66"/>
      <c r="U25" s="66"/>
      <c r="V25" s="66"/>
      <c r="W25" s="66"/>
      <c r="X25" s="1"/>
      <c r="Y25" s="67" t="s">
        <v>2</v>
      </c>
      <c r="Z25" s="69" t="s">
        <v>2</v>
      </c>
      <c r="AA25" s="604" t="s">
        <v>92</v>
      </c>
      <c r="AB25" s="605"/>
      <c r="AC25" s="605"/>
      <c r="AD25" s="605"/>
      <c r="AE25" s="68"/>
      <c r="AF25" s="68"/>
      <c r="AG25" s="66"/>
      <c r="AH25" s="66"/>
      <c r="AI25" s="66"/>
      <c r="AJ25" s="66"/>
      <c r="AK25" s="1"/>
      <c r="AL25" s="1"/>
      <c r="AM25" s="1"/>
      <c r="AN25" s="1"/>
      <c r="AO25" s="1"/>
      <c r="AP25" s="1"/>
      <c r="AQ25" s="1"/>
    </row>
    <row r="26" spans="1:43">
      <c r="A26" s="59"/>
      <c r="B26" s="59"/>
      <c r="C26" s="60"/>
      <c r="D26" s="59"/>
      <c r="E26" s="59"/>
      <c r="F26" s="61"/>
      <c r="G26" s="62"/>
      <c r="H26" s="59"/>
      <c r="I26" s="59"/>
      <c r="J26" s="59"/>
      <c r="K26" s="59"/>
      <c r="L26" s="59"/>
      <c r="M26" s="59"/>
      <c r="N26" s="63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3"/>
      <c r="AA26" s="59"/>
      <c r="AB26" s="59"/>
      <c r="AC26" s="59"/>
      <c r="AD26" s="59"/>
      <c r="AE26" s="59"/>
      <c r="AF26" s="59"/>
      <c r="AG26" s="65"/>
      <c r="AH26" s="65"/>
      <c r="AI26" s="65"/>
      <c r="AJ26" s="59"/>
    </row>
  </sheetData>
  <mergeCells count="35">
    <mergeCell ref="A5:AJ5"/>
    <mergeCell ref="A25:B25"/>
    <mergeCell ref="C25:E25"/>
    <mergeCell ref="F25:J25"/>
    <mergeCell ref="AA25:AD25"/>
    <mergeCell ref="O3:O4"/>
    <mergeCell ref="P3:P4"/>
    <mergeCell ref="Q3:Q4"/>
    <mergeCell ref="AI3:AI4"/>
    <mergeCell ref="AJ3:AJ4"/>
    <mergeCell ref="AC3:AC4"/>
    <mergeCell ref="AD3:AD4"/>
    <mergeCell ref="AE3:AE4"/>
    <mergeCell ref="AF3:AF4"/>
    <mergeCell ref="AG3:AG4"/>
    <mergeCell ref="AH3:AH4"/>
    <mergeCell ref="R3:R4"/>
    <mergeCell ref="S3:S4"/>
    <mergeCell ref="T3:W3"/>
    <mergeCell ref="A1:AJ1"/>
    <mergeCell ref="A2:B2"/>
    <mergeCell ref="C2:E2"/>
    <mergeCell ref="AF2:AJ2"/>
    <mergeCell ref="A3:A4"/>
    <mergeCell ref="B3:B4"/>
    <mergeCell ref="C3:C4"/>
    <mergeCell ref="D3:D4"/>
    <mergeCell ref="E3:E4"/>
    <mergeCell ref="F3:F4"/>
    <mergeCell ref="X3:Y3"/>
    <mergeCell ref="AA3:AA4"/>
    <mergeCell ref="AB3:AB4"/>
    <mergeCell ref="G3:G4"/>
    <mergeCell ref="H3:K3"/>
    <mergeCell ref="L3:M3"/>
  </mergeCells>
  <phoneticPr fontId="27" type="noConversion"/>
  <pageMargins left="0.25" right="0.25" top="0.75" bottom="0.75" header="0.3" footer="0.3"/>
  <pageSetup paperSize="9" scale="59" orientation="landscape" horizontalDpi="0" verticalDpi="0" copies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1"/>
  <sheetViews>
    <sheetView zoomScale="91" zoomScaleSheetLayoutView="116" workbookViewId="0">
      <selection activeCell="I52" sqref="I52"/>
    </sheetView>
  </sheetViews>
  <sheetFormatPr defaultColWidth="9.109375" defaultRowHeight="12.75"/>
  <cols>
    <col min="1" max="1" width="7.109375" style="525" customWidth="1"/>
    <col min="2" max="2" width="38" style="525" customWidth="1"/>
    <col min="3" max="3" width="31.109375" style="525" customWidth="1"/>
    <col min="4" max="4" width="19.44140625" style="525" customWidth="1"/>
    <col min="5" max="5" width="17.6640625" style="525" customWidth="1"/>
    <col min="6" max="6" width="18.77734375" style="525" customWidth="1"/>
    <col min="7" max="16384" width="9.109375" style="525"/>
  </cols>
  <sheetData>
    <row r="1" spans="1:6" ht="13.5" customHeight="1">
      <c r="A1" s="659" t="s">
        <v>159</v>
      </c>
      <c r="B1" s="659"/>
      <c r="C1" s="659"/>
      <c r="D1" s="659"/>
      <c r="E1" s="659"/>
      <c r="F1" s="659"/>
    </row>
    <row r="2" spans="1:6" ht="11.25" customHeight="1">
      <c r="A2" s="660" t="s">
        <v>160</v>
      </c>
      <c r="B2" s="660"/>
      <c r="C2" s="144"/>
      <c r="D2" s="144"/>
      <c r="E2" s="144"/>
      <c r="F2" s="145" t="s">
        <v>119</v>
      </c>
    </row>
    <row r="3" spans="1:6" ht="13.5">
      <c r="A3" s="146" t="s">
        <v>161</v>
      </c>
      <c r="B3" s="146" t="s">
        <v>162</v>
      </c>
      <c r="C3" s="146" t="s">
        <v>5</v>
      </c>
      <c r="D3" s="146" t="s">
        <v>163</v>
      </c>
      <c r="E3" s="146" t="s">
        <v>164</v>
      </c>
      <c r="F3" s="146" t="s">
        <v>165</v>
      </c>
    </row>
    <row r="4" spans="1:6" ht="9.75" customHeight="1">
      <c r="A4" s="147">
        <v>1</v>
      </c>
      <c r="B4" s="147">
        <v>2</v>
      </c>
      <c r="C4" s="147">
        <v>3</v>
      </c>
      <c r="D4" s="147">
        <v>5</v>
      </c>
      <c r="E4" s="147">
        <v>6</v>
      </c>
      <c r="F4" s="147">
        <v>7</v>
      </c>
    </row>
    <row r="5" spans="1:6" ht="9" customHeight="1">
      <c r="A5" s="658" t="s">
        <v>166</v>
      </c>
      <c r="B5" s="658"/>
      <c r="C5" s="661"/>
      <c r="D5" s="661"/>
      <c r="E5" s="661"/>
      <c r="F5" s="658"/>
    </row>
    <row r="6" spans="1:6" ht="9" customHeight="1">
      <c r="A6" s="640">
        <v>1</v>
      </c>
      <c r="B6" s="644" t="s">
        <v>167</v>
      </c>
      <c r="C6" s="526" t="s">
        <v>126</v>
      </c>
      <c r="D6" s="148">
        <v>48.645000000000003</v>
      </c>
      <c r="E6" s="148">
        <v>55.244999999999997</v>
      </c>
      <c r="F6" s="657">
        <v>305.34500000000003</v>
      </c>
    </row>
    <row r="7" spans="1:6" ht="9" customHeight="1">
      <c r="A7" s="641"/>
      <c r="B7" s="644"/>
      <c r="C7" s="423" t="s">
        <v>127</v>
      </c>
      <c r="D7" s="149">
        <v>44.39</v>
      </c>
      <c r="E7" s="149">
        <v>49.784999999999997</v>
      </c>
      <c r="F7" s="646"/>
    </row>
    <row r="8" spans="1:6" ht="9" customHeight="1">
      <c r="A8" s="641"/>
      <c r="B8" s="644"/>
      <c r="C8" s="423" t="s">
        <v>153</v>
      </c>
      <c r="D8" s="149">
        <v>45.16</v>
      </c>
      <c r="E8" s="149">
        <v>15.53</v>
      </c>
      <c r="F8" s="646"/>
    </row>
    <row r="9" spans="1:6" ht="9" customHeight="1">
      <c r="A9" s="642"/>
      <c r="B9" s="645"/>
      <c r="C9" s="527" t="s">
        <v>125</v>
      </c>
      <c r="D9" s="41">
        <v>46.145000000000003</v>
      </c>
      <c r="E9" s="41">
        <v>60.365000000000002</v>
      </c>
      <c r="F9" s="647"/>
    </row>
    <row r="10" spans="1:6" ht="9" customHeight="1">
      <c r="A10" s="640">
        <v>2</v>
      </c>
      <c r="B10" s="644" t="s">
        <v>168</v>
      </c>
      <c r="C10" s="150" t="s">
        <v>130</v>
      </c>
      <c r="D10" s="148">
        <v>43.31</v>
      </c>
      <c r="E10" s="148">
        <v>46.22</v>
      </c>
      <c r="F10" s="657">
        <v>262.02499999999998</v>
      </c>
    </row>
    <row r="11" spans="1:6" ht="9" customHeight="1">
      <c r="A11" s="641"/>
      <c r="B11" s="644"/>
      <c r="C11" s="151" t="s">
        <v>132</v>
      </c>
      <c r="D11" s="149">
        <v>41.62</v>
      </c>
      <c r="E11" s="149">
        <v>45.314999999999998</v>
      </c>
      <c r="F11" s="646"/>
    </row>
    <row r="12" spans="1:6" ht="9" customHeight="1">
      <c r="A12" s="641"/>
      <c r="B12" s="644"/>
      <c r="C12" s="151" t="s">
        <v>135</v>
      </c>
      <c r="D12" s="149">
        <v>40.244999999999997</v>
      </c>
      <c r="E12" s="149">
        <v>44.255000000000003</v>
      </c>
      <c r="F12" s="646"/>
    </row>
    <row r="13" spans="1:6" ht="9" customHeight="1">
      <c r="A13" s="642"/>
      <c r="B13" s="645"/>
      <c r="C13" s="152" t="s">
        <v>134</v>
      </c>
      <c r="D13" s="41">
        <v>38.79</v>
      </c>
      <c r="E13" s="41">
        <v>45.314999999999998</v>
      </c>
      <c r="F13" s="647"/>
    </row>
    <row r="14" spans="1:6" ht="9" customHeight="1">
      <c r="A14" s="640">
        <v>3</v>
      </c>
      <c r="B14" s="654" t="s">
        <v>171</v>
      </c>
      <c r="C14" s="402" t="s">
        <v>141</v>
      </c>
      <c r="D14" s="148">
        <v>35.29</v>
      </c>
      <c r="E14" s="148">
        <v>41.22</v>
      </c>
      <c r="F14" s="657">
        <v>243.99</v>
      </c>
    </row>
    <row r="15" spans="1:6" ht="9" customHeight="1">
      <c r="A15" s="641"/>
      <c r="B15" s="655"/>
      <c r="C15" s="409" t="s">
        <v>139</v>
      </c>
      <c r="D15" s="149">
        <v>38.414999999999999</v>
      </c>
      <c r="E15" s="149">
        <v>42.585000000000001</v>
      </c>
      <c r="F15" s="646"/>
    </row>
    <row r="16" spans="1:6" ht="9" customHeight="1">
      <c r="A16" s="641"/>
      <c r="B16" s="655"/>
      <c r="C16" s="409" t="s">
        <v>137</v>
      </c>
      <c r="D16" s="149">
        <v>39.549999999999997</v>
      </c>
      <c r="E16" s="149">
        <v>44.225000000000001</v>
      </c>
      <c r="F16" s="649"/>
    </row>
    <row r="17" spans="1:23" ht="9" customHeight="1">
      <c r="A17" s="642"/>
      <c r="B17" s="656"/>
      <c r="C17" s="415" t="s">
        <v>172</v>
      </c>
      <c r="D17" s="41">
        <v>37.020000000000003</v>
      </c>
      <c r="E17" s="41">
        <v>42.195</v>
      </c>
      <c r="F17" s="647"/>
    </row>
    <row r="18" spans="1:23" ht="9" customHeight="1">
      <c r="A18" s="640">
        <v>4</v>
      </c>
      <c r="B18" s="644" t="s">
        <v>169</v>
      </c>
      <c r="C18" s="402" t="s">
        <v>133</v>
      </c>
      <c r="D18" s="148">
        <v>40.134999999999998</v>
      </c>
      <c r="E18" s="148">
        <v>44.975000000000001</v>
      </c>
      <c r="F18" s="657">
        <v>242.096</v>
      </c>
    </row>
    <row r="19" spans="1:23" ht="9" customHeight="1">
      <c r="A19" s="641"/>
      <c r="B19" s="644"/>
      <c r="C19" s="409" t="s">
        <v>170</v>
      </c>
      <c r="D19" s="149">
        <v>20.239999999999998</v>
      </c>
      <c r="E19" s="149">
        <v>44.51</v>
      </c>
      <c r="F19" s="646"/>
      <c r="W19" s="525">
        <v>9</v>
      </c>
    </row>
    <row r="20" spans="1:23" ht="9" customHeight="1">
      <c r="A20" s="641"/>
      <c r="B20" s="644"/>
      <c r="C20" s="409" t="s">
        <v>138</v>
      </c>
      <c r="D20" s="149">
        <v>36.725000000000001</v>
      </c>
      <c r="E20" s="149">
        <v>44.335000000000001</v>
      </c>
      <c r="F20" s="646"/>
    </row>
    <row r="21" spans="1:23" ht="9" customHeight="1">
      <c r="A21" s="642"/>
      <c r="B21" s="645"/>
      <c r="C21" s="415" t="s">
        <v>146</v>
      </c>
      <c r="D21" s="41">
        <v>31.416</v>
      </c>
      <c r="E21" s="41">
        <v>39.110999999999997</v>
      </c>
      <c r="F21" s="647"/>
    </row>
    <row r="22" spans="1:23" ht="9" customHeight="1">
      <c r="A22" s="640">
        <v>5</v>
      </c>
      <c r="B22" s="644" t="s">
        <v>173</v>
      </c>
      <c r="C22" s="402" t="s">
        <v>136</v>
      </c>
      <c r="D22" s="148">
        <v>40.53</v>
      </c>
      <c r="E22" s="148">
        <v>43.963000000000001</v>
      </c>
      <c r="F22" s="657">
        <v>223.524</v>
      </c>
    </row>
    <row r="23" spans="1:23" ht="9" customHeight="1">
      <c r="A23" s="641"/>
      <c r="B23" s="644"/>
      <c r="C23" s="409" t="s">
        <v>145</v>
      </c>
      <c r="D23" s="149">
        <v>31.734000000000002</v>
      </c>
      <c r="E23" s="149">
        <v>40.384</v>
      </c>
      <c r="F23" s="646"/>
    </row>
    <row r="24" spans="1:23" ht="9" customHeight="1">
      <c r="A24" s="641"/>
      <c r="B24" s="644"/>
      <c r="C24" s="409" t="s">
        <v>149</v>
      </c>
      <c r="D24" s="149">
        <v>31.667999999999999</v>
      </c>
      <c r="E24" s="149">
        <v>35.244999999999997</v>
      </c>
      <c r="F24" s="646"/>
    </row>
    <row r="25" spans="1:23" ht="4.5" customHeight="1">
      <c r="A25" s="642"/>
      <c r="B25" s="645"/>
      <c r="C25" s="415"/>
      <c r="D25" s="41"/>
      <c r="E25" s="41"/>
      <c r="F25" s="647"/>
    </row>
    <row r="26" spans="1:23" ht="9" customHeight="1">
      <c r="A26" s="640">
        <v>6</v>
      </c>
      <c r="B26" s="644" t="s">
        <v>174</v>
      </c>
      <c r="C26" s="154" t="s">
        <v>142</v>
      </c>
      <c r="D26" s="148">
        <v>38.174999999999997</v>
      </c>
      <c r="E26" s="148">
        <v>37.155000000000001</v>
      </c>
      <c r="F26" s="657">
        <v>213.327</v>
      </c>
    </row>
    <row r="27" spans="1:23" ht="9" customHeight="1">
      <c r="A27" s="641"/>
      <c r="B27" s="644"/>
      <c r="C27" s="423" t="s">
        <v>147</v>
      </c>
      <c r="D27" s="149">
        <v>28.646999999999998</v>
      </c>
      <c r="E27" s="149">
        <v>40.831000000000003</v>
      </c>
      <c r="F27" s="646"/>
    </row>
    <row r="28" spans="1:23" ht="9" customHeight="1">
      <c r="A28" s="641"/>
      <c r="B28" s="644"/>
      <c r="C28" s="155" t="s">
        <v>148</v>
      </c>
      <c r="D28" s="149">
        <v>28.428999999999998</v>
      </c>
      <c r="E28" s="149">
        <v>40.090000000000003</v>
      </c>
      <c r="F28" s="646"/>
    </row>
    <row r="29" spans="1:23" ht="2.25" customHeight="1">
      <c r="A29" s="642"/>
      <c r="B29" s="645"/>
      <c r="C29" s="156"/>
      <c r="D29" s="157"/>
      <c r="E29" s="158"/>
      <c r="F29" s="647"/>
    </row>
    <row r="30" spans="1:23" ht="9" customHeight="1">
      <c r="A30" s="658" t="s">
        <v>175</v>
      </c>
      <c r="B30" s="658"/>
      <c r="C30" s="658"/>
      <c r="D30" s="658"/>
      <c r="E30" s="658"/>
      <c r="F30" s="658"/>
    </row>
    <row r="31" spans="1:23" ht="9" customHeight="1">
      <c r="A31" s="640">
        <v>1</v>
      </c>
      <c r="B31" s="644" t="s">
        <v>167</v>
      </c>
      <c r="C31" s="428" t="s">
        <v>176</v>
      </c>
      <c r="D31" s="148">
        <v>48.145000000000003</v>
      </c>
      <c r="E31" s="148">
        <v>54.77</v>
      </c>
      <c r="F31" s="657">
        <v>309.77</v>
      </c>
    </row>
    <row r="32" spans="1:23" ht="9" customHeight="1">
      <c r="A32" s="641"/>
      <c r="B32" s="644"/>
      <c r="C32" s="159" t="s">
        <v>177</v>
      </c>
      <c r="D32" s="149">
        <v>48.155000000000001</v>
      </c>
      <c r="E32" s="149">
        <v>55.734999999999999</v>
      </c>
      <c r="F32" s="646"/>
    </row>
    <row r="33" spans="1:6" ht="9" customHeight="1">
      <c r="A33" s="641"/>
      <c r="B33" s="644"/>
      <c r="C33" s="429" t="s">
        <v>178</v>
      </c>
      <c r="D33" s="149">
        <v>47.625</v>
      </c>
      <c r="E33" s="149">
        <v>53.664999999999999</v>
      </c>
      <c r="F33" s="646"/>
    </row>
    <row r="34" spans="1:6" ht="9" customHeight="1">
      <c r="A34" s="642"/>
      <c r="B34" s="645"/>
      <c r="C34" s="430" t="s">
        <v>179</v>
      </c>
      <c r="D34" s="41">
        <v>47.634999999999998</v>
      </c>
      <c r="E34" s="41">
        <v>55.33</v>
      </c>
      <c r="F34" s="647"/>
    </row>
    <row r="35" spans="1:6" ht="9" customHeight="1">
      <c r="A35" s="640">
        <v>2</v>
      </c>
      <c r="B35" s="644" t="s">
        <v>169</v>
      </c>
      <c r="C35" s="402" t="s">
        <v>188</v>
      </c>
      <c r="D35" s="148">
        <v>45.02</v>
      </c>
      <c r="E35" s="148">
        <v>51.56</v>
      </c>
      <c r="F35" s="657">
        <v>285.29000000000002</v>
      </c>
    </row>
    <row r="36" spans="1:6" ht="9" customHeight="1">
      <c r="A36" s="641"/>
      <c r="B36" s="644"/>
      <c r="C36" s="409" t="s">
        <v>189</v>
      </c>
      <c r="D36" s="149">
        <v>44.034999999999997</v>
      </c>
      <c r="E36" s="149">
        <v>49.545000000000002</v>
      </c>
      <c r="F36" s="646"/>
    </row>
    <row r="37" spans="1:6" ht="9" customHeight="1">
      <c r="A37" s="641"/>
      <c r="B37" s="644"/>
      <c r="C37" s="409" t="s">
        <v>190</v>
      </c>
      <c r="D37" s="149">
        <v>42.255000000000003</v>
      </c>
      <c r="E37" s="149">
        <v>47.22</v>
      </c>
      <c r="F37" s="646"/>
    </row>
    <row r="38" spans="1:6" ht="9" customHeight="1">
      <c r="A38" s="642"/>
      <c r="B38" s="645"/>
      <c r="C38" s="415" t="s">
        <v>191</v>
      </c>
      <c r="D38" s="41">
        <v>47.91</v>
      </c>
      <c r="E38" s="41">
        <v>15.12</v>
      </c>
      <c r="F38" s="647"/>
    </row>
    <row r="39" spans="1:6" ht="9" customHeight="1">
      <c r="A39" s="640">
        <v>3</v>
      </c>
      <c r="B39" s="644" t="s">
        <v>168</v>
      </c>
      <c r="C39" s="160" t="s">
        <v>180</v>
      </c>
      <c r="D39" s="148">
        <v>45.78</v>
      </c>
      <c r="E39" s="148">
        <v>51.17</v>
      </c>
      <c r="F39" s="648">
        <v>283.065</v>
      </c>
    </row>
    <row r="40" spans="1:6" ht="9" customHeight="1">
      <c r="A40" s="641"/>
      <c r="B40" s="644"/>
      <c r="C40" s="161" t="s">
        <v>181</v>
      </c>
      <c r="D40" s="149">
        <v>45.09</v>
      </c>
      <c r="E40" s="149">
        <v>50.774999999999999</v>
      </c>
      <c r="F40" s="646"/>
    </row>
    <row r="41" spans="1:6" ht="9" customHeight="1">
      <c r="A41" s="641"/>
      <c r="B41" s="644"/>
      <c r="C41" s="161" t="s">
        <v>182</v>
      </c>
      <c r="D41" s="149">
        <v>39.564999999999998</v>
      </c>
      <c r="E41" s="149">
        <v>46.305</v>
      </c>
      <c r="F41" s="646"/>
    </row>
    <row r="42" spans="1:6" ht="9" customHeight="1">
      <c r="A42" s="642"/>
      <c r="B42" s="645"/>
      <c r="C42" s="43" t="s">
        <v>183</v>
      </c>
      <c r="D42" s="41">
        <v>42.375</v>
      </c>
      <c r="E42" s="41">
        <v>47.875</v>
      </c>
      <c r="F42" s="650"/>
    </row>
    <row r="43" spans="1:6" ht="9" customHeight="1">
      <c r="A43" s="640">
        <v>4</v>
      </c>
      <c r="B43" s="644" t="s">
        <v>174</v>
      </c>
      <c r="C43" s="428" t="s">
        <v>184</v>
      </c>
      <c r="D43" s="148">
        <v>48.115000000000002</v>
      </c>
      <c r="E43" s="148">
        <v>54.97</v>
      </c>
      <c r="F43" s="648">
        <v>274.70999999999998</v>
      </c>
    </row>
    <row r="44" spans="1:6" ht="9" customHeight="1">
      <c r="A44" s="641"/>
      <c r="B44" s="644"/>
      <c r="C44" s="429" t="s">
        <v>185</v>
      </c>
      <c r="D44" s="149">
        <v>42.34</v>
      </c>
      <c r="E44" s="149">
        <v>44.365000000000002</v>
      </c>
      <c r="F44" s="649"/>
    </row>
    <row r="45" spans="1:6" ht="9" customHeight="1">
      <c r="A45" s="641"/>
      <c r="B45" s="644"/>
      <c r="C45" s="429" t="s">
        <v>186</v>
      </c>
      <c r="D45" s="149">
        <v>44.314999999999998</v>
      </c>
      <c r="E45" s="149">
        <v>36.880000000000003</v>
      </c>
      <c r="F45" s="649"/>
    </row>
    <row r="46" spans="1:6" ht="9" customHeight="1">
      <c r="A46" s="642"/>
      <c r="B46" s="645"/>
      <c r="C46" s="430" t="s">
        <v>187</v>
      </c>
      <c r="D46" s="41">
        <v>46.064999999999998</v>
      </c>
      <c r="E46" s="41">
        <v>4.7949999999999999</v>
      </c>
      <c r="F46" s="650"/>
    </row>
    <row r="47" spans="1:6" ht="10.5" customHeight="1">
      <c r="A47" s="651">
        <v>5</v>
      </c>
      <c r="B47" s="654" t="s">
        <v>201</v>
      </c>
      <c r="C47" s="270" t="s">
        <v>353</v>
      </c>
      <c r="D47" s="148">
        <v>32.161999999999999</v>
      </c>
      <c r="E47" s="148">
        <v>37.201999999999998</v>
      </c>
      <c r="F47" s="648">
        <v>255.64</v>
      </c>
    </row>
    <row r="48" spans="1:6" ht="9" customHeight="1">
      <c r="A48" s="652"/>
      <c r="B48" s="655"/>
      <c r="C48" s="528" t="s">
        <v>202</v>
      </c>
      <c r="D48" s="149">
        <v>36.07</v>
      </c>
      <c r="E48" s="149">
        <v>39.06</v>
      </c>
      <c r="F48" s="649"/>
    </row>
    <row r="49" spans="1:6" ht="9" customHeight="1">
      <c r="A49" s="652"/>
      <c r="B49" s="655"/>
      <c r="C49" s="528" t="s">
        <v>203</v>
      </c>
      <c r="D49" s="149">
        <v>33.674999999999997</v>
      </c>
      <c r="E49" s="149">
        <v>39.89</v>
      </c>
      <c r="F49" s="649"/>
    </row>
    <row r="50" spans="1:6" ht="9" customHeight="1">
      <c r="A50" s="653"/>
      <c r="B50" s="656"/>
      <c r="C50" s="267" t="s">
        <v>204</v>
      </c>
      <c r="D50" s="41">
        <v>49.645000000000003</v>
      </c>
      <c r="E50" s="41">
        <v>57.3</v>
      </c>
      <c r="F50" s="650"/>
    </row>
    <row r="51" spans="1:6" ht="9" customHeight="1">
      <c r="A51" s="640">
        <v>6</v>
      </c>
      <c r="B51" s="643" t="s">
        <v>173</v>
      </c>
      <c r="C51" s="162" t="s">
        <v>192</v>
      </c>
      <c r="D51" s="148">
        <v>42.125</v>
      </c>
      <c r="E51" s="148">
        <v>47.664999999999999</v>
      </c>
      <c r="F51" s="646">
        <v>251.46100000000001</v>
      </c>
    </row>
    <row r="52" spans="1:6" ht="9" customHeight="1">
      <c r="A52" s="641"/>
      <c r="B52" s="644"/>
      <c r="C52" s="409" t="s">
        <v>193</v>
      </c>
      <c r="D52" s="149">
        <v>21.484999999999999</v>
      </c>
      <c r="E52" s="149">
        <v>4.4050000000000002</v>
      </c>
      <c r="F52" s="646"/>
    </row>
    <row r="53" spans="1:6" ht="9" customHeight="1">
      <c r="A53" s="641"/>
      <c r="B53" s="644"/>
      <c r="C53" s="409" t="s">
        <v>194</v>
      </c>
      <c r="D53" s="149">
        <v>40.564999999999998</v>
      </c>
      <c r="E53" s="149">
        <v>43.15</v>
      </c>
      <c r="F53" s="646"/>
    </row>
    <row r="54" spans="1:6" ht="9" customHeight="1">
      <c r="A54" s="642"/>
      <c r="B54" s="645"/>
      <c r="C54" s="415" t="s">
        <v>195</v>
      </c>
      <c r="D54" s="41">
        <v>35.970999999999997</v>
      </c>
      <c r="E54" s="41">
        <v>41.984999999999999</v>
      </c>
      <c r="F54" s="647"/>
    </row>
    <row r="55" spans="1:6" ht="9" customHeight="1">
      <c r="A55" s="640">
        <v>7</v>
      </c>
      <c r="B55" s="643" t="s">
        <v>196</v>
      </c>
      <c r="C55" s="162" t="s">
        <v>197</v>
      </c>
      <c r="D55" s="148">
        <v>40.270000000000003</v>
      </c>
      <c r="E55" s="148">
        <v>45.375</v>
      </c>
      <c r="F55" s="646">
        <v>240.70599999999999</v>
      </c>
    </row>
    <row r="56" spans="1:6" ht="9" customHeight="1">
      <c r="A56" s="641"/>
      <c r="B56" s="644"/>
      <c r="C56" s="409" t="s">
        <v>198</v>
      </c>
      <c r="D56" s="149">
        <v>32.167000000000002</v>
      </c>
      <c r="E56" s="149">
        <v>37.829000000000001</v>
      </c>
      <c r="F56" s="646"/>
    </row>
    <row r="57" spans="1:6" ht="9" customHeight="1">
      <c r="A57" s="641"/>
      <c r="B57" s="644"/>
      <c r="C57" s="409" t="s">
        <v>199</v>
      </c>
      <c r="D57" s="149">
        <v>36.914999999999999</v>
      </c>
      <c r="E57" s="149">
        <v>35.536000000000001</v>
      </c>
      <c r="F57" s="646"/>
    </row>
    <row r="58" spans="1:6" ht="9" customHeight="1">
      <c r="A58" s="642"/>
      <c r="B58" s="645"/>
      <c r="C58" s="415" t="s">
        <v>200</v>
      </c>
      <c r="D58" s="41">
        <v>36.716999999999999</v>
      </c>
      <c r="E58" s="41">
        <v>43.6</v>
      </c>
      <c r="F58" s="647"/>
    </row>
    <row r="59" spans="1:6" ht="5.25" customHeight="1">
      <c r="A59" s="163"/>
      <c r="B59" s="163"/>
      <c r="C59" s="163"/>
      <c r="D59" s="163"/>
      <c r="E59" s="163"/>
      <c r="F59" s="164"/>
    </row>
    <row r="60" spans="1:6">
      <c r="A60" s="638" t="s">
        <v>416</v>
      </c>
      <c r="B60" s="639"/>
      <c r="C60" s="639"/>
      <c r="D60" s="639"/>
      <c r="E60" s="639"/>
      <c r="F60" s="639"/>
    </row>
    <row r="61" spans="1:6">
      <c r="A61" s="529"/>
      <c r="B61" s="529"/>
      <c r="C61" s="529"/>
      <c r="D61" s="529"/>
      <c r="E61" s="529"/>
      <c r="F61" s="530"/>
    </row>
  </sheetData>
  <mergeCells count="44">
    <mergeCell ref="A1:F1"/>
    <mergeCell ref="A2:B2"/>
    <mergeCell ref="A5:F5"/>
    <mergeCell ref="A6:A9"/>
    <mergeCell ref="B6:B9"/>
    <mergeCell ref="F6:F9"/>
    <mergeCell ref="A10:A13"/>
    <mergeCell ref="B10:B13"/>
    <mergeCell ref="F10:F13"/>
    <mergeCell ref="A14:A17"/>
    <mergeCell ref="B14:B17"/>
    <mergeCell ref="F14:F17"/>
    <mergeCell ref="A18:A21"/>
    <mergeCell ref="B18:B21"/>
    <mergeCell ref="F18:F21"/>
    <mergeCell ref="A22:A25"/>
    <mergeCell ref="B22:B25"/>
    <mergeCell ref="F22:F25"/>
    <mergeCell ref="A26:A29"/>
    <mergeCell ref="B26:B29"/>
    <mergeCell ref="F26:F29"/>
    <mergeCell ref="A30:F30"/>
    <mergeCell ref="A31:A34"/>
    <mergeCell ref="B31:B34"/>
    <mergeCell ref="F31:F34"/>
    <mergeCell ref="A35:A38"/>
    <mergeCell ref="B35:B38"/>
    <mergeCell ref="F35:F38"/>
    <mergeCell ref="A39:A42"/>
    <mergeCell ref="B39:B42"/>
    <mergeCell ref="F39:F42"/>
    <mergeCell ref="A43:A46"/>
    <mergeCell ref="B43:B46"/>
    <mergeCell ref="F43:F46"/>
    <mergeCell ref="A47:A50"/>
    <mergeCell ref="B47:B50"/>
    <mergeCell ref="F47:F50"/>
    <mergeCell ref="A60:F60"/>
    <mergeCell ref="A51:A54"/>
    <mergeCell ref="B51:B54"/>
    <mergeCell ref="F51:F54"/>
    <mergeCell ref="A55:A58"/>
    <mergeCell ref="B55:B58"/>
    <mergeCell ref="F55:F58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9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 enableFormatConditionsCalculation="0">
    <pageSetUpPr fitToPage="1"/>
  </sheetPr>
  <dimension ref="A1:AI56"/>
  <sheetViews>
    <sheetView zoomScale="116" zoomScaleNormal="150" zoomScaleSheetLayoutView="120" zoomScalePageLayoutView="150" workbookViewId="0">
      <selection activeCell="B24" sqref="B24"/>
    </sheetView>
  </sheetViews>
  <sheetFormatPr defaultColWidth="8.77734375" defaultRowHeight="12.75"/>
  <cols>
    <col min="1" max="1" width="3.109375" style="313" customWidth="1"/>
    <col min="2" max="2" width="21.77734375" style="313" customWidth="1"/>
    <col min="3" max="3" width="7.33203125" style="313" customWidth="1"/>
    <col min="4" max="4" width="6.77734375" style="313" customWidth="1"/>
    <col min="5" max="5" width="11.44140625" style="313" customWidth="1"/>
    <col min="6" max="6" width="7.77734375" style="315" customWidth="1"/>
    <col min="7" max="7" width="10.6640625" style="313" customWidth="1"/>
    <col min="8" max="13" width="4.77734375" style="313" customWidth="1"/>
    <col min="14" max="14" width="9.109375" style="313" customWidth="1"/>
    <col min="15" max="15" width="9" style="313" customWidth="1"/>
    <col min="16" max="16" width="8.6640625" style="313" customWidth="1"/>
    <col min="17" max="17" width="9.44140625" style="313" customWidth="1"/>
    <col min="18" max="18" width="5.6640625" style="313" customWidth="1"/>
    <col min="19" max="19" width="13" style="313" customWidth="1"/>
    <col min="20" max="25" width="2.6640625" style="313" hidden="1" customWidth="1"/>
    <col min="26" max="26" width="5.6640625" style="313" hidden="1" customWidth="1"/>
    <col min="27" max="27" width="4" style="313" hidden="1" customWidth="1"/>
    <col min="28" max="28" width="3.77734375" style="313" hidden="1" customWidth="1"/>
    <col min="29" max="29" width="5.44140625" style="313" hidden="1" customWidth="1"/>
    <col min="30" max="30" width="5.6640625" style="313" hidden="1" customWidth="1"/>
    <col min="31" max="31" width="6.6640625" style="313" hidden="1" customWidth="1"/>
    <col min="32" max="32" width="5.44140625" style="313" hidden="1" customWidth="1"/>
    <col min="33" max="33" width="3.77734375" style="314" hidden="1" customWidth="1"/>
    <col min="34" max="34" width="4.44140625" style="314" hidden="1" customWidth="1"/>
    <col min="35" max="35" width="6.6640625" style="313" hidden="1" customWidth="1"/>
    <col min="36" max="16384" width="8.77734375" style="63"/>
  </cols>
  <sheetData>
    <row r="1" spans="1:35" s="207" customFormat="1" ht="15.75">
      <c r="A1" s="626" t="s">
        <v>387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</row>
    <row r="2" spans="1:35" s="207" customFormat="1" ht="12.75" customHeight="1">
      <c r="A2" s="627" t="s">
        <v>158</v>
      </c>
      <c r="B2" s="627"/>
      <c r="C2" s="283"/>
      <c r="D2" s="284"/>
      <c r="E2" s="284"/>
      <c r="F2" s="285"/>
      <c r="G2" s="284"/>
      <c r="H2" s="286"/>
      <c r="I2" s="286"/>
      <c r="J2" s="286"/>
      <c r="K2" s="286"/>
      <c r="L2" s="287" t="s">
        <v>2</v>
      </c>
      <c r="M2" s="286"/>
      <c r="N2" s="286"/>
      <c r="O2" s="286"/>
      <c r="P2" s="286"/>
      <c r="Q2" s="286"/>
      <c r="R2" s="286"/>
      <c r="S2" s="288" t="s">
        <v>119</v>
      </c>
      <c r="T2" s="286"/>
      <c r="U2" s="286"/>
      <c r="V2" s="286"/>
      <c r="W2" s="286"/>
      <c r="X2" s="287" t="s">
        <v>2</v>
      </c>
      <c r="Y2" s="286"/>
      <c r="Z2" s="286"/>
      <c r="AA2" s="286"/>
      <c r="AB2" s="286"/>
      <c r="AC2" s="286"/>
      <c r="AD2" s="286"/>
      <c r="AE2" s="286"/>
      <c r="AF2" s="286"/>
      <c r="AG2" s="289"/>
      <c r="AH2" s="289"/>
      <c r="AI2" s="288" t="s">
        <v>2</v>
      </c>
    </row>
    <row r="3" spans="1:35" s="290" customFormat="1" ht="19.5" customHeight="1">
      <c r="A3" s="630" t="s">
        <v>4</v>
      </c>
      <c r="B3" s="612" t="s">
        <v>5</v>
      </c>
      <c r="C3" s="632" t="s">
        <v>6</v>
      </c>
      <c r="D3" s="634" t="s">
        <v>7</v>
      </c>
      <c r="E3" s="612" t="s">
        <v>8</v>
      </c>
      <c r="F3" s="612" t="s">
        <v>9</v>
      </c>
      <c r="G3" s="612" t="s">
        <v>10</v>
      </c>
      <c r="H3" s="614" t="s">
        <v>382</v>
      </c>
      <c r="I3" s="615"/>
      <c r="J3" s="615"/>
      <c r="K3" s="615"/>
      <c r="L3" s="616" t="s">
        <v>12</v>
      </c>
      <c r="M3" s="616"/>
      <c r="N3" s="617" t="s">
        <v>383</v>
      </c>
      <c r="O3" s="617" t="s">
        <v>15</v>
      </c>
      <c r="P3" s="612" t="s">
        <v>17</v>
      </c>
      <c r="Q3" s="662" t="s">
        <v>121</v>
      </c>
      <c r="R3" s="623" t="s">
        <v>22</v>
      </c>
      <c r="S3" s="664" t="s">
        <v>21</v>
      </c>
      <c r="T3" s="614" t="s">
        <v>11</v>
      </c>
      <c r="U3" s="615"/>
      <c r="V3" s="615"/>
      <c r="W3" s="615"/>
      <c r="X3" s="625" t="s">
        <v>12</v>
      </c>
      <c r="Y3" s="625"/>
      <c r="Z3" s="617" t="s">
        <v>19</v>
      </c>
      <c r="AA3" s="617" t="s">
        <v>15</v>
      </c>
      <c r="AB3" s="612" t="s">
        <v>17</v>
      </c>
      <c r="AC3" s="623" t="s">
        <v>121</v>
      </c>
      <c r="AD3" s="617" t="s">
        <v>18</v>
      </c>
      <c r="AE3" s="617" t="s">
        <v>21</v>
      </c>
      <c r="AF3" s="617" t="s">
        <v>124</v>
      </c>
      <c r="AG3" s="610" t="s">
        <v>23</v>
      </c>
      <c r="AH3" s="636" t="s">
        <v>24</v>
      </c>
      <c r="AI3" s="617" t="s">
        <v>25</v>
      </c>
    </row>
    <row r="4" spans="1:35" s="290" customFormat="1" ht="33.75" customHeight="1">
      <c r="A4" s="631"/>
      <c r="B4" s="613"/>
      <c r="C4" s="633"/>
      <c r="D4" s="635"/>
      <c r="E4" s="613"/>
      <c r="F4" s="613"/>
      <c r="G4" s="613"/>
      <c r="H4" s="291" t="s">
        <v>26</v>
      </c>
      <c r="I4" s="291" t="s">
        <v>27</v>
      </c>
      <c r="J4" s="291" t="s">
        <v>28</v>
      </c>
      <c r="K4" s="291" t="s">
        <v>29</v>
      </c>
      <c r="L4" s="292" t="s">
        <v>30</v>
      </c>
      <c r="M4" s="292" t="s">
        <v>31</v>
      </c>
      <c r="N4" s="618"/>
      <c r="O4" s="618"/>
      <c r="P4" s="613"/>
      <c r="Q4" s="663"/>
      <c r="R4" s="624"/>
      <c r="S4" s="665"/>
      <c r="T4" s="291" t="s">
        <v>26</v>
      </c>
      <c r="U4" s="291" t="s">
        <v>27</v>
      </c>
      <c r="V4" s="291" t="s">
        <v>28</v>
      </c>
      <c r="W4" s="291" t="s">
        <v>29</v>
      </c>
      <c r="X4" s="292" t="s">
        <v>30</v>
      </c>
      <c r="Y4" s="292" t="s">
        <v>31</v>
      </c>
      <c r="Z4" s="618"/>
      <c r="AA4" s="618"/>
      <c r="AB4" s="613"/>
      <c r="AC4" s="624"/>
      <c r="AD4" s="618"/>
      <c r="AE4" s="618"/>
      <c r="AF4" s="618"/>
      <c r="AG4" s="611"/>
      <c r="AH4" s="637"/>
      <c r="AI4" s="618"/>
    </row>
    <row r="5" spans="1:35" s="207" customFormat="1" ht="15.75" customHeight="1">
      <c r="A5" s="619" t="s">
        <v>384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</row>
    <row r="6" spans="1:35" s="304" customFormat="1" ht="12" customHeight="1">
      <c r="A6" s="293">
        <v>1</v>
      </c>
      <c r="B6" s="15" t="s">
        <v>126</v>
      </c>
      <c r="C6" s="95">
        <v>2003</v>
      </c>
      <c r="D6" s="96" t="s">
        <v>36</v>
      </c>
      <c r="E6" s="14" t="s">
        <v>37</v>
      </c>
      <c r="F6" s="15" t="s">
        <v>38</v>
      </c>
      <c r="G6" s="15" t="s">
        <v>39</v>
      </c>
      <c r="H6" s="294">
        <v>8.4</v>
      </c>
      <c r="I6" s="295">
        <v>8.3000000000000007</v>
      </c>
      <c r="J6" s="295">
        <v>8.5</v>
      </c>
      <c r="K6" s="295">
        <v>8.1999999999999993</v>
      </c>
      <c r="L6" s="294">
        <v>9.1</v>
      </c>
      <c r="M6" s="296">
        <v>9.1999999999999993</v>
      </c>
      <c r="N6" s="97">
        <f t="shared" ref="N6:N15" si="0">SUM(H6:K6)-MIN(H6:K6)-MAX(H6:K6)</f>
        <v>16.700000000000006</v>
      </c>
      <c r="O6" s="297">
        <f t="shared" ref="O6:O15" si="1">SUM(L6:M6)/2</f>
        <v>9.1499999999999986</v>
      </c>
      <c r="P6" s="298">
        <v>13.1</v>
      </c>
      <c r="Q6" s="299">
        <v>15.35</v>
      </c>
      <c r="R6" s="299"/>
      <c r="S6" s="21">
        <f t="shared" ref="S6:S15" si="2">SUM(N6,O6,P6,Q6)-R6</f>
        <v>54.300000000000004</v>
      </c>
      <c r="T6" s="300">
        <v>7.6</v>
      </c>
      <c r="U6" s="300">
        <v>7.7</v>
      </c>
      <c r="V6" s="300">
        <v>8</v>
      </c>
      <c r="W6" s="300">
        <v>8.1</v>
      </c>
      <c r="X6" s="301">
        <v>8.8000000000000007</v>
      </c>
      <c r="Y6" s="302">
        <v>8.8000000000000007</v>
      </c>
      <c r="Z6" s="97">
        <f t="shared" ref="Z6:Z11" si="3">SUM(T6:W6)-MIN(T6:W6)-MAX(T6:W6)</f>
        <v>15.699999999999998</v>
      </c>
      <c r="AA6" s="297">
        <f t="shared" ref="AA6:AA11" si="4">SUM(X6:Y6)/2</f>
        <v>8.8000000000000007</v>
      </c>
      <c r="AB6" s="298">
        <v>10.199999999999999</v>
      </c>
      <c r="AC6" s="299">
        <v>15.37</v>
      </c>
      <c r="AD6" s="21">
        <f t="shared" ref="AD6:AD11" si="5">SUM(Z6,AA6,AB6,AC6)</f>
        <v>50.07</v>
      </c>
      <c r="AE6" s="22">
        <f t="shared" ref="AE6:AE11" si="6">SUM(S6,AD6)</f>
        <v>104.37</v>
      </c>
      <c r="AF6" s="100">
        <f t="shared" ref="AF6:AF11" si="7">SUM(S6,AD6)-R6-AC6</f>
        <v>89</v>
      </c>
      <c r="AG6" s="303"/>
      <c r="AH6" s="303"/>
      <c r="AI6" s="22">
        <f t="shared" ref="AI6:AI11" si="8">PRODUCT(AE6,AH6)</f>
        <v>104.37</v>
      </c>
    </row>
    <row r="7" spans="1:35" s="304" customFormat="1" ht="11.25" customHeight="1">
      <c r="A7" s="293">
        <v>2</v>
      </c>
      <c r="B7" s="15" t="s">
        <v>125</v>
      </c>
      <c r="C7" s="95">
        <v>2004</v>
      </c>
      <c r="D7" s="96" t="s">
        <v>36</v>
      </c>
      <c r="E7" s="14" t="s">
        <v>37</v>
      </c>
      <c r="F7" s="15" t="s">
        <v>38</v>
      </c>
      <c r="G7" s="15" t="s">
        <v>39</v>
      </c>
      <c r="H7" s="294">
        <v>8</v>
      </c>
      <c r="I7" s="295">
        <v>8</v>
      </c>
      <c r="J7" s="295">
        <v>8</v>
      </c>
      <c r="K7" s="295">
        <v>8.3000000000000007</v>
      </c>
      <c r="L7" s="294">
        <v>9.3000000000000007</v>
      </c>
      <c r="M7" s="296">
        <v>9.3000000000000007</v>
      </c>
      <c r="N7" s="97">
        <f t="shared" si="0"/>
        <v>15.999999999999996</v>
      </c>
      <c r="O7" s="297">
        <f t="shared" si="1"/>
        <v>9.3000000000000007</v>
      </c>
      <c r="P7" s="298">
        <v>10.5</v>
      </c>
      <c r="Q7" s="299">
        <v>14.81</v>
      </c>
      <c r="R7" s="299"/>
      <c r="S7" s="21">
        <f t="shared" si="2"/>
        <v>50.61</v>
      </c>
      <c r="T7" s="301">
        <v>7.1</v>
      </c>
      <c r="U7" s="300">
        <v>7.1</v>
      </c>
      <c r="V7" s="300">
        <v>6.7</v>
      </c>
      <c r="W7" s="300">
        <v>7.4</v>
      </c>
      <c r="X7" s="301">
        <v>8.9</v>
      </c>
      <c r="Y7" s="302">
        <v>9</v>
      </c>
      <c r="Z7" s="97">
        <f t="shared" si="3"/>
        <v>14.199999999999998</v>
      </c>
      <c r="AA7" s="297">
        <f t="shared" si="4"/>
        <v>8.9499999999999993</v>
      </c>
      <c r="AB7" s="298">
        <v>11.4</v>
      </c>
      <c r="AC7" s="299">
        <v>15.145</v>
      </c>
      <c r="AD7" s="21">
        <f t="shared" si="5"/>
        <v>49.694999999999993</v>
      </c>
      <c r="AE7" s="22">
        <f t="shared" si="6"/>
        <v>100.30499999999999</v>
      </c>
      <c r="AF7" s="100">
        <f t="shared" si="7"/>
        <v>85.16</v>
      </c>
      <c r="AG7" s="303"/>
      <c r="AH7" s="303"/>
      <c r="AI7" s="22">
        <f t="shared" si="8"/>
        <v>100.30499999999999</v>
      </c>
    </row>
    <row r="8" spans="1:35" s="304" customFormat="1" ht="11.25" customHeight="1">
      <c r="A8" s="293">
        <v>3</v>
      </c>
      <c r="B8" s="28" t="s">
        <v>127</v>
      </c>
      <c r="C8" s="96">
        <v>2004</v>
      </c>
      <c r="D8" s="96" t="s">
        <v>36</v>
      </c>
      <c r="E8" s="14" t="s">
        <v>37</v>
      </c>
      <c r="F8" s="15" t="s">
        <v>38</v>
      </c>
      <c r="G8" s="15" t="s">
        <v>39</v>
      </c>
      <c r="H8" s="294">
        <v>7.7</v>
      </c>
      <c r="I8" s="295">
        <v>7.8</v>
      </c>
      <c r="J8" s="295">
        <v>7.9</v>
      </c>
      <c r="K8" s="295">
        <v>7.5</v>
      </c>
      <c r="L8" s="294">
        <v>9</v>
      </c>
      <c r="M8" s="296">
        <v>8.8000000000000007</v>
      </c>
      <c r="N8" s="97">
        <f t="shared" si="0"/>
        <v>15.499999999999998</v>
      </c>
      <c r="O8" s="297">
        <f t="shared" si="1"/>
        <v>8.9</v>
      </c>
      <c r="P8" s="298">
        <v>10.4</v>
      </c>
      <c r="Q8" s="299">
        <v>14.725</v>
      </c>
      <c r="R8" s="299"/>
      <c r="S8" s="21">
        <f t="shared" si="2"/>
        <v>49.524999999999999</v>
      </c>
      <c r="T8" s="301">
        <v>6.3</v>
      </c>
      <c r="U8" s="300">
        <v>6.4</v>
      </c>
      <c r="V8" s="300">
        <v>6.4</v>
      </c>
      <c r="W8" s="300">
        <v>6.1</v>
      </c>
      <c r="X8" s="301">
        <v>7.9</v>
      </c>
      <c r="Y8" s="302">
        <v>7.9</v>
      </c>
      <c r="Z8" s="97">
        <f t="shared" si="3"/>
        <v>12.700000000000001</v>
      </c>
      <c r="AA8" s="297">
        <f t="shared" si="4"/>
        <v>7.9</v>
      </c>
      <c r="AB8" s="298">
        <v>9.9</v>
      </c>
      <c r="AC8" s="299">
        <v>14.46</v>
      </c>
      <c r="AD8" s="21">
        <f t="shared" si="5"/>
        <v>44.96</v>
      </c>
      <c r="AE8" s="22">
        <f t="shared" si="6"/>
        <v>94.484999999999999</v>
      </c>
      <c r="AF8" s="100">
        <f t="shared" si="7"/>
        <v>80.025000000000006</v>
      </c>
      <c r="AG8" s="303"/>
      <c r="AH8" s="303"/>
      <c r="AI8" s="22">
        <f t="shared" si="8"/>
        <v>94.484999999999999</v>
      </c>
    </row>
    <row r="9" spans="1:35" s="304" customFormat="1" ht="11.25" customHeight="1">
      <c r="A9" s="293">
        <v>4</v>
      </c>
      <c r="B9" s="104" t="s">
        <v>128</v>
      </c>
      <c r="C9" s="105">
        <v>2004</v>
      </c>
      <c r="D9" s="96" t="s">
        <v>36</v>
      </c>
      <c r="E9" s="14" t="s">
        <v>37</v>
      </c>
      <c r="F9" s="15" t="s">
        <v>38</v>
      </c>
      <c r="G9" s="15" t="s">
        <v>129</v>
      </c>
      <c r="H9" s="294">
        <v>7.9</v>
      </c>
      <c r="I9" s="295">
        <v>7.6</v>
      </c>
      <c r="J9" s="295">
        <v>7.9</v>
      </c>
      <c r="K9" s="295">
        <v>8.1</v>
      </c>
      <c r="L9" s="294">
        <v>9.3000000000000007</v>
      </c>
      <c r="M9" s="296">
        <v>9</v>
      </c>
      <c r="N9" s="97">
        <f t="shared" si="0"/>
        <v>15.799999999999999</v>
      </c>
      <c r="O9" s="297">
        <f t="shared" si="1"/>
        <v>9.15</v>
      </c>
      <c r="P9" s="298">
        <v>9</v>
      </c>
      <c r="Q9" s="299">
        <v>14.66</v>
      </c>
      <c r="R9" s="299"/>
      <c r="S9" s="21">
        <f t="shared" si="2"/>
        <v>48.61</v>
      </c>
      <c r="T9" s="301">
        <v>7.1</v>
      </c>
      <c r="U9" s="300">
        <v>7.7</v>
      </c>
      <c r="V9" s="300">
        <v>7.3</v>
      </c>
      <c r="W9" s="300">
        <v>7.1</v>
      </c>
      <c r="X9" s="301">
        <v>8.6999999999999993</v>
      </c>
      <c r="Y9" s="302">
        <v>8.6999999999999993</v>
      </c>
      <c r="Z9" s="97">
        <f t="shared" si="3"/>
        <v>14.400000000000002</v>
      </c>
      <c r="AA9" s="297">
        <f t="shared" si="4"/>
        <v>8.6999999999999993</v>
      </c>
      <c r="AB9" s="298">
        <v>10.4</v>
      </c>
      <c r="AC9" s="299">
        <v>14.9</v>
      </c>
      <c r="AD9" s="21">
        <f t="shared" si="5"/>
        <v>48.4</v>
      </c>
      <c r="AE9" s="22">
        <f t="shared" si="6"/>
        <v>97.009999999999991</v>
      </c>
      <c r="AF9" s="100">
        <f t="shared" si="7"/>
        <v>82.109999999999985</v>
      </c>
      <c r="AG9" s="303"/>
      <c r="AH9" s="303"/>
      <c r="AI9" s="22">
        <f t="shared" si="8"/>
        <v>97.009999999999991</v>
      </c>
    </row>
    <row r="10" spans="1:35" s="304" customFormat="1" ht="11.25" customHeight="1">
      <c r="A10" s="293">
        <v>5</v>
      </c>
      <c r="B10" s="28" t="s">
        <v>131</v>
      </c>
      <c r="C10" s="96">
        <v>2002</v>
      </c>
      <c r="D10" s="96" t="s">
        <v>36</v>
      </c>
      <c r="E10" s="28" t="s">
        <v>72</v>
      </c>
      <c r="F10" s="14" t="s">
        <v>38</v>
      </c>
      <c r="G10" s="14" t="s">
        <v>73</v>
      </c>
      <c r="H10" s="294">
        <v>7</v>
      </c>
      <c r="I10" s="295">
        <v>7.2</v>
      </c>
      <c r="J10" s="295">
        <v>7</v>
      </c>
      <c r="K10" s="295">
        <v>7.6</v>
      </c>
      <c r="L10" s="294">
        <v>9.5</v>
      </c>
      <c r="M10" s="296">
        <v>9.1999999999999993</v>
      </c>
      <c r="N10" s="97">
        <f t="shared" si="0"/>
        <v>14.199999999999998</v>
      </c>
      <c r="O10" s="297">
        <f t="shared" si="1"/>
        <v>9.35</v>
      </c>
      <c r="P10" s="298">
        <v>9.1</v>
      </c>
      <c r="Q10" s="299">
        <v>14.815</v>
      </c>
      <c r="R10" s="299"/>
      <c r="S10" s="21">
        <f t="shared" si="2"/>
        <v>47.464999999999996</v>
      </c>
      <c r="T10" s="301">
        <v>6.7</v>
      </c>
      <c r="U10" s="300">
        <v>6.8</v>
      </c>
      <c r="V10" s="300">
        <v>6.7</v>
      </c>
      <c r="W10" s="300">
        <v>6.7</v>
      </c>
      <c r="X10" s="301">
        <v>8.8000000000000007</v>
      </c>
      <c r="Y10" s="302">
        <v>8.8000000000000007</v>
      </c>
      <c r="Z10" s="97">
        <f t="shared" si="3"/>
        <v>13.399999999999999</v>
      </c>
      <c r="AA10" s="297">
        <f t="shared" si="4"/>
        <v>8.8000000000000007</v>
      </c>
      <c r="AB10" s="298">
        <v>10.3</v>
      </c>
      <c r="AC10" s="299">
        <v>14.88</v>
      </c>
      <c r="AD10" s="21">
        <f t="shared" si="5"/>
        <v>47.38</v>
      </c>
      <c r="AE10" s="22">
        <f t="shared" si="6"/>
        <v>94.844999999999999</v>
      </c>
      <c r="AF10" s="100">
        <f t="shared" si="7"/>
        <v>79.965000000000003</v>
      </c>
      <c r="AG10" s="303"/>
      <c r="AH10" s="303"/>
      <c r="AI10" s="22">
        <f t="shared" si="8"/>
        <v>94.844999999999999</v>
      </c>
    </row>
    <row r="11" spans="1:35" s="304" customFormat="1" ht="11.25" customHeight="1">
      <c r="A11" s="293">
        <v>6</v>
      </c>
      <c r="B11" s="28" t="s">
        <v>130</v>
      </c>
      <c r="C11" s="96">
        <v>2003</v>
      </c>
      <c r="D11" s="96" t="s">
        <v>36</v>
      </c>
      <c r="E11" s="29" t="s">
        <v>46</v>
      </c>
      <c r="F11" s="14" t="s">
        <v>38</v>
      </c>
      <c r="G11" s="29" t="s">
        <v>47</v>
      </c>
      <c r="H11" s="294">
        <v>7.6</v>
      </c>
      <c r="I11" s="295">
        <v>7.7</v>
      </c>
      <c r="J11" s="295">
        <v>7.5</v>
      </c>
      <c r="K11" s="295">
        <v>7.7</v>
      </c>
      <c r="L11" s="294">
        <v>9.4</v>
      </c>
      <c r="M11" s="296">
        <v>9.4</v>
      </c>
      <c r="N11" s="97">
        <f t="shared" si="0"/>
        <v>15.3</v>
      </c>
      <c r="O11" s="297">
        <f t="shared" si="1"/>
        <v>9.4</v>
      </c>
      <c r="P11" s="298">
        <v>8.1999999999999993</v>
      </c>
      <c r="Q11" s="299">
        <v>14.45</v>
      </c>
      <c r="R11" s="299"/>
      <c r="S11" s="21">
        <f t="shared" si="2"/>
        <v>47.350000000000009</v>
      </c>
      <c r="T11" s="301">
        <v>8</v>
      </c>
      <c r="U11" s="300">
        <v>8</v>
      </c>
      <c r="V11" s="300">
        <v>8</v>
      </c>
      <c r="W11" s="300">
        <v>7.8</v>
      </c>
      <c r="X11" s="301">
        <v>9.3000000000000007</v>
      </c>
      <c r="Y11" s="302">
        <v>9.3000000000000007</v>
      </c>
      <c r="Z11" s="97">
        <f t="shared" si="3"/>
        <v>16</v>
      </c>
      <c r="AA11" s="297">
        <f t="shared" si="4"/>
        <v>9.3000000000000007</v>
      </c>
      <c r="AB11" s="298">
        <v>8.9</v>
      </c>
      <c r="AC11" s="299">
        <v>14.04</v>
      </c>
      <c r="AD11" s="21">
        <f t="shared" si="5"/>
        <v>48.24</v>
      </c>
      <c r="AE11" s="22">
        <f t="shared" si="6"/>
        <v>95.59</v>
      </c>
      <c r="AF11" s="100">
        <f t="shared" si="7"/>
        <v>81.550000000000011</v>
      </c>
      <c r="AG11" s="303"/>
      <c r="AH11" s="303"/>
      <c r="AI11" s="22">
        <f t="shared" si="8"/>
        <v>95.59</v>
      </c>
    </row>
    <row r="12" spans="1:35" s="304" customFormat="1" ht="11.25" customHeight="1">
      <c r="A12" s="293">
        <v>7</v>
      </c>
      <c r="B12" s="28" t="s">
        <v>134</v>
      </c>
      <c r="C12" s="96">
        <v>2005</v>
      </c>
      <c r="D12" s="96" t="s">
        <v>36</v>
      </c>
      <c r="E12" s="29" t="s">
        <v>46</v>
      </c>
      <c r="F12" s="14" t="s">
        <v>38</v>
      </c>
      <c r="G12" s="29" t="s">
        <v>47</v>
      </c>
      <c r="H12" s="294">
        <v>7.1</v>
      </c>
      <c r="I12" s="295">
        <v>7.4</v>
      </c>
      <c r="J12" s="295">
        <v>7.1</v>
      </c>
      <c r="K12" s="295">
        <v>7.1</v>
      </c>
      <c r="L12" s="294">
        <v>8.6999999999999993</v>
      </c>
      <c r="M12" s="296">
        <v>8.8000000000000007</v>
      </c>
      <c r="N12" s="97">
        <f t="shared" si="0"/>
        <v>14.200000000000001</v>
      </c>
      <c r="O12" s="297">
        <f t="shared" si="1"/>
        <v>8.75</v>
      </c>
      <c r="P12" s="298">
        <v>10.199999999999999</v>
      </c>
      <c r="Q12" s="299">
        <v>14.1</v>
      </c>
      <c r="R12" s="299"/>
      <c r="S12" s="21">
        <f t="shared" si="2"/>
        <v>47.250000000000007</v>
      </c>
      <c r="T12" s="301"/>
      <c r="U12" s="300"/>
      <c r="V12" s="300"/>
      <c r="W12" s="300"/>
      <c r="X12" s="301"/>
      <c r="Y12" s="302"/>
      <c r="Z12" s="97"/>
      <c r="AA12" s="297"/>
      <c r="AB12" s="298"/>
      <c r="AC12" s="299"/>
      <c r="AD12" s="21"/>
      <c r="AE12" s="22"/>
      <c r="AF12" s="100"/>
      <c r="AG12" s="303"/>
      <c r="AH12" s="303"/>
      <c r="AI12" s="22"/>
    </row>
    <row r="13" spans="1:35" s="304" customFormat="1" ht="11.25" customHeight="1">
      <c r="A13" s="293">
        <v>8</v>
      </c>
      <c r="B13" s="28" t="s">
        <v>132</v>
      </c>
      <c r="C13" s="96">
        <v>2002</v>
      </c>
      <c r="D13" s="96" t="s">
        <v>36</v>
      </c>
      <c r="E13" s="29" t="s">
        <v>46</v>
      </c>
      <c r="F13" s="14" t="s">
        <v>38</v>
      </c>
      <c r="G13" s="29" t="s">
        <v>47</v>
      </c>
      <c r="H13" s="294">
        <v>7.5</v>
      </c>
      <c r="I13" s="295">
        <v>7.7</v>
      </c>
      <c r="J13" s="295">
        <v>7.7</v>
      </c>
      <c r="K13" s="295">
        <v>7.9</v>
      </c>
      <c r="L13" s="294">
        <v>9.6</v>
      </c>
      <c r="M13" s="296">
        <v>9.6999999999999993</v>
      </c>
      <c r="N13" s="97">
        <f t="shared" si="0"/>
        <v>15.399999999999997</v>
      </c>
      <c r="O13" s="297">
        <f t="shared" si="1"/>
        <v>9.6499999999999986</v>
      </c>
      <c r="P13" s="298">
        <v>6</v>
      </c>
      <c r="Q13" s="299">
        <v>15.225</v>
      </c>
      <c r="R13" s="299"/>
      <c r="S13" s="21">
        <f t="shared" si="2"/>
        <v>46.274999999999999</v>
      </c>
      <c r="T13" s="301"/>
      <c r="U13" s="300"/>
      <c r="V13" s="300"/>
      <c r="W13" s="300"/>
      <c r="X13" s="301"/>
      <c r="Y13" s="302"/>
      <c r="Z13" s="97"/>
      <c r="AA13" s="297"/>
      <c r="AB13" s="298"/>
      <c r="AC13" s="299"/>
      <c r="AD13" s="21"/>
      <c r="AE13" s="22"/>
      <c r="AF13" s="100"/>
      <c r="AG13" s="303"/>
      <c r="AH13" s="303"/>
      <c r="AI13" s="22"/>
    </row>
    <row r="14" spans="1:35" s="304" customFormat="1" ht="11.25" customHeight="1">
      <c r="A14" s="293">
        <v>9</v>
      </c>
      <c r="B14" s="29" t="s">
        <v>133</v>
      </c>
      <c r="C14" s="96">
        <v>2004</v>
      </c>
      <c r="D14" s="96" t="s">
        <v>36</v>
      </c>
      <c r="E14" s="29" t="s">
        <v>52</v>
      </c>
      <c r="F14" s="29" t="s">
        <v>38</v>
      </c>
      <c r="G14" s="29" t="s">
        <v>53</v>
      </c>
      <c r="H14" s="294">
        <v>7.7</v>
      </c>
      <c r="I14" s="295">
        <v>7.6</v>
      </c>
      <c r="J14" s="295">
        <v>7.7</v>
      </c>
      <c r="K14" s="295">
        <v>7.4</v>
      </c>
      <c r="L14" s="294">
        <v>9.4</v>
      </c>
      <c r="M14" s="296">
        <v>9.1999999999999993</v>
      </c>
      <c r="N14" s="97">
        <f t="shared" si="0"/>
        <v>15.3</v>
      </c>
      <c r="O14" s="297">
        <f t="shared" si="1"/>
        <v>9.3000000000000007</v>
      </c>
      <c r="P14" s="298">
        <v>7</v>
      </c>
      <c r="Q14" s="299">
        <v>14.635</v>
      </c>
      <c r="R14" s="299"/>
      <c r="S14" s="21">
        <f t="shared" si="2"/>
        <v>46.234999999999999</v>
      </c>
      <c r="T14" s="301"/>
      <c r="U14" s="300"/>
      <c r="V14" s="300"/>
      <c r="W14" s="300"/>
      <c r="X14" s="301"/>
      <c r="Y14" s="302"/>
      <c r="Z14" s="97"/>
      <c r="AA14" s="297"/>
      <c r="AB14" s="298"/>
      <c r="AC14" s="299"/>
      <c r="AD14" s="21"/>
      <c r="AE14" s="22"/>
      <c r="AF14" s="100"/>
      <c r="AG14" s="303"/>
      <c r="AH14" s="303"/>
      <c r="AI14" s="22"/>
    </row>
    <row r="15" spans="1:35" s="304" customFormat="1" ht="11.25" customHeight="1">
      <c r="A15" s="293">
        <v>10</v>
      </c>
      <c r="B15" s="28" t="s">
        <v>135</v>
      </c>
      <c r="C15" s="96">
        <v>2005</v>
      </c>
      <c r="D15" s="96" t="s">
        <v>36</v>
      </c>
      <c r="E15" s="29" t="s">
        <v>46</v>
      </c>
      <c r="F15" s="14" t="s">
        <v>38</v>
      </c>
      <c r="G15" s="29" t="s">
        <v>47</v>
      </c>
      <c r="H15" s="294">
        <v>7</v>
      </c>
      <c r="I15" s="295">
        <v>7.1</v>
      </c>
      <c r="J15" s="295">
        <v>6.9</v>
      </c>
      <c r="K15" s="295">
        <v>7.3</v>
      </c>
      <c r="L15" s="294">
        <v>9</v>
      </c>
      <c r="M15" s="296">
        <v>8.5</v>
      </c>
      <c r="N15" s="97">
        <f t="shared" si="0"/>
        <v>14.099999999999998</v>
      </c>
      <c r="O15" s="297">
        <f t="shared" si="1"/>
        <v>8.75</v>
      </c>
      <c r="P15" s="298">
        <v>7.6</v>
      </c>
      <c r="Q15" s="299">
        <v>14.275</v>
      </c>
      <c r="R15" s="299"/>
      <c r="S15" s="21">
        <f t="shared" si="2"/>
        <v>44.724999999999994</v>
      </c>
      <c r="T15" s="301"/>
      <c r="U15" s="300"/>
      <c r="V15" s="300"/>
      <c r="W15" s="300"/>
      <c r="X15" s="301"/>
      <c r="Y15" s="302"/>
      <c r="Z15" s="97"/>
      <c r="AA15" s="297"/>
      <c r="AB15" s="298"/>
      <c r="AC15" s="299"/>
      <c r="AD15" s="21"/>
      <c r="AE15" s="22"/>
      <c r="AF15" s="100"/>
      <c r="AG15" s="303"/>
      <c r="AH15" s="303"/>
      <c r="AI15" s="22"/>
    </row>
    <row r="16" spans="1:35" s="304" customFormat="1" ht="15" customHeight="1">
      <c r="A16" s="619" t="s">
        <v>385</v>
      </c>
      <c r="B16" s="666"/>
      <c r="C16" s="666"/>
      <c r="D16" s="666"/>
      <c r="E16" s="666"/>
      <c r="F16" s="666"/>
      <c r="G16" s="666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</row>
    <row r="17" spans="1:35" s="304" customFormat="1" ht="11.25" customHeight="1">
      <c r="A17" s="293">
        <v>1</v>
      </c>
      <c r="B17" s="220" t="s">
        <v>334</v>
      </c>
      <c r="C17" s="221">
        <v>2001</v>
      </c>
      <c r="D17" s="221" t="s">
        <v>36</v>
      </c>
      <c r="E17" s="14" t="s">
        <v>81</v>
      </c>
      <c r="F17" s="211" t="s">
        <v>38</v>
      </c>
      <c r="G17" s="211" t="s">
        <v>65</v>
      </c>
      <c r="H17" s="294">
        <v>8.3000000000000007</v>
      </c>
      <c r="I17" s="295">
        <v>8.5</v>
      </c>
      <c r="J17" s="295">
        <v>8.5</v>
      </c>
      <c r="K17" s="295">
        <v>8.4</v>
      </c>
      <c r="L17" s="294">
        <v>8.6999999999999993</v>
      </c>
      <c r="M17" s="296">
        <v>9.1999999999999993</v>
      </c>
      <c r="N17" s="97">
        <f t="shared" ref="N17:N26" si="9">SUM(H17:K17)-MIN(H17:K17)-MAX(H17:K17)</f>
        <v>16.900000000000002</v>
      </c>
      <c r="O17" s="297">
        <f t="shared" ref="O17:O26" si="10">SUM(L17:M17)/2</f>
        <v>8.9499999999999993</v>
      </c>
      <c r="P17" s="298">
        <v>15</v>
      </c>
      <c r="Q17" s="299">
        <v>18</v>
      </c>
      <c r="R17" s="299"/>
      <c r="S17" s="21">
        <f t="shared" ref="S17:S26" si="11">SUM(N17,O17,P17,Q17)-R17</f>
        <v>58.85</v>
      </c>
      <c r="T17" s="301">
        <v>8</v>
      </c>
      <c r="U17" s="300">
        <v>7.9</v>
      </c>
      <c r="V17" s="300">
        <v>7.8</v>
      </c>
      <c r="W17" s="300">
        <v>9</v>
      </c>
      <c r="X17" s="301">
        <v>9.6999999999999993</v>
      </c>
      <c r="Y17" s="302">
        <v>9.6999999999999993</v>
      </c>
      <c r="Z17" s="97">
        <f t="shared" ref="Z17:Z26" si="12">SUM(T17:W17)-MIN(T17:W17)-MAX(T17:W17)</f>
        <v>15.900000000000002</v>
      </c>
      <c r="AA17" s="297">
        <f t="shared" ref="AA17:AA26" si="13">SUM(X17:Y17)/2</f>
        <v>9.6999999999999993</v>
      </c>
      <c r="AB17" s="298">
        <v>16.2</v>
      </c>
      <c r="AC17" s="299">
        <v>17.375</v>
      </c>
      <c r="AD17" s="21">
        <f t="shared" ref="AD17:AD26" si="14">SUM(Z17,AA17,AB17,AC17)</f>
        <v>59.174999999999997</v>
      </c>
      <c r="AE17" s="22">
        <f t="shared" ref="AE17:AE26" si="15">SUM(S17,AD17)</f>
        <v>118.02500000000001</v>
      </c>
      <c r="AF17" s="100">
        <f t="shared" ref="AF17:AF26" si="16">SUM(S17,AD17)-R17-AC17</f>
        <v>100.65</v>
      </c>
      <c r="AG17" s="303"/>
      <c r="AH17" s="303"/>
      <c r="AI17" s="22">
        <f t="shared" ref="AI17:AI26" si="17">PRODUCT(AE17,AH17)</f>
        <v>118.02500000000001</v>
      </c>
    </row>
    <row r="18" spans="1:35" s="304" customFormat="1" ht="11.25" customHeight="1">
      <c r="A18" s="293">
        <v>2</v>
      </c>
      <c r="B18" s="14" t="s">
        <v>179</v>
      </c>
      <c r="C18" s="219">
        <v>2001</v>
      </c>
      <c r="D18" s="218" t="s">
        <v>36</v>
      </c>
      <c r="E18" s="14" t="s">
        <v>37</v>
      </c>
      <c r="F18" s="14" t="s">
        <v>38</v>
      </c>
      <c r="G18" s="14" t="s">
        <v>39</v>
      </c>
      <c r="H18" s="294">
        <v>7.5</v>
      </c>
      <c r="I18" s="295">
        <v>7.4</v>
      </c>
      <c r="J18" s="295">
        <v>7.5</v>
      </c>
      <c r="K18" s="295">
        <v>7.8</v>
      </c>
      <c r="L18" s="294">
        <v>9</v>
      </c>
      <c r="M18" s="296">
        <v>9.1999999999999993</v>
      </c>
      <c r="N18" s="97">
        <f t="shared" si="9"/>
        <v>14.999999999999996</v>
      </c>
      <c r="O18" s="297">
        <f t="shared" si="10"/>
        <v>9.1</v>
      </c>
      <c r="P18" s="298">
        <v>15</v>
      </c>
      <c r="Q18" s="299">
        <v>16.62</v>
      </c>
      <c r="R18" s="299"/>
      <c r="S18" s="21">
        <f t="shared" si="11"/>
        <v>55.72</v>
      </c>
      <c r="T18" s="301">
        <v>7.2</v>
      </c>
      <c r="U18" s="300">
        <v>7.1</v>
      </c>
      <c r="V18" s="300">
        <v>7</v>
      </c>
      <c r="W18" s="300">
        <v>6.9</v>
      </c>
      <c r="X18" s="301">
        <v>8.8000000000000007</v>
      </c>
      <c r="Y18" s="302">
        <v>8.6999999999999993</v>
      </c>
      <c r="Z18" s="97">
        <f t="shared" si="12"/>
        <v>14.100000000000005</v>
      </c>
      <c r="AA18" s="297">
        <f t="shared" si="13"/>
        <v>8.75</v>
      </c>
      <c r="AB18" s="298">
        <v>14</v>
      </c>
      <c r="AC18" s="299">
        <v>15.87</v>
      </c>
      <c r="AD18" s="21">
        <f t="shared" si="14"/>
        <v>52.720000000000006</v>
      </c>
      <c r="AE18" s="22">
        <f t="shared" si="15"/>
        <v>108.44</v>
      </c>
      <c r="AF18" s="100">
        <f t="shared" si="16"/>
        <v>92.57</v>
      </c>
      <c r="AG18" s="303"/>
      <c r="AH18" s="303"/>
      <c r="AI18" s="22">
        <f t="shared" si="17"/>
        <v>108.44</v>
      </c>
    </row>
    <row r="19" spans="1:35" s="304" customFormat="1" ht="11.25" customHeight="1">
      <c r="A19" s="293">
        <v>3</v>
      </c>
      <c r="B19" s="220" t="s">
        <v>178</v>
      </c>
      <c r="C19" s="221">
        <v>2002</v>
      </c>
      <c r="D19" s="221" t="s">
        <v>36</v>
      </c>
      <c r="E19" s="14" t="s">
        <v>37</v>
      </c>
      <c r="F19" s="211" t="s">
        <v>38</v>
      </c>
      <c r="G19" s="211" t="s">
        <v>39</v>
      </c>
      <c r="H19" s="294">
        <v>7.4</v>
      </c>
      <c r="I19" s="295">
        <v>7.5</v>
      </c>
      <c r="J19" s="295">
        <v>7.4</v>
      </c>
      <c r="K19" s="295">
        <v>7</v>
      </c>
      <c r="L19" s="294">
        <v>8.9</v>
      </c>
      <c r="M19" s="296">
        <v>8.9</v>
      </c>
      <c r="N19" s="97">
        <f t="shared" si="9"/>
        <v>14.8</v>
      </c>
      <c r="O19" s="297">
        <f t="shared" si="10"/>
        <v>8.9</v>
      </c>
      <c r="P19" s="298">
        <v>15.2</v>
      </c>
      <c r="Q19" s="299">
        <v>16.239999999999998</v>
      </c>
      <c r="R19" s="299"/>
      <c r="S19" s="21">
        <f t="shared" si="11"/>
        <v>55.14</v>
      </c>
      <c r="T19" s="301">
        <v>7.5</v>
      </c>
      <c r="U19" s="300">
        <v>7.4</v>
      </c>
      <c r="V19" s="300">
        <v>7.4</v>
      </c>
      <c r="W19" s="300">
        <v>6.7</v>
      </c>
      <c r="X19" s="301">
        <v>9.1</v>
      </c>
      <c r="Y19" s="302">
        <v>9.1999999999999993</v>
      </c>
      <c r="Z19" s="97">
        <f t="shared" si="12"/>
        <v>14.8</v>
      </c>
      <c r="AA19" s="297">
        <f t="shared" si="13"/>
        <v>9.1499999999999986</v>
      </c>
      <c r="AB19" s="298">
        <v>13.8</v>
      </c>
      <c r="AC19" s="299">
        <v>15.125</v>
      </c>
      <c r="AD19" s="21">
        <f t="shared" si="14"/>
        <v>52.875</v>
      </c>
      <c r="AE19" s="22">
        <f t="shared" si="15"/>
        <v>108.015</v>
      </c>
      <c r="AF19" s="100">
        <f t="shared" si="16"/>
        <v>92.89</v>
      </c>
      <c r="AG19" s="303"/>
      <c r="AH19" s="303"/>
      <c r="AI19" s="22">
        <f t="shared" si="17"/>
        <v>108.015</v>
      </c>
    </row>
    <row r="20" spans="1:35" s="304" customFormat="1" ht="11.25" customHeight="1">
      <c r="A20" s="293">
        <v>4</v>
      </c>
      <c r="B20" s="220" t="s">
        <v>176</v>
      </c>
      <c r="C20" s="221">
        <v>2004</v>
      </c>
      <c r="D20" s="105" t="s">
        <v>36</v>
      </c>
      <c r="E20" s="14" t="s">
        <v>37</v>
      </c>
      <c r="F20" s="211" t="s">
        <v>38</v>
      </c>
      <c r="G20" s="211" t="s">
        <v>39</v>
      </c>
      <c r="H20" s="294">
        <v>7.9</v>
      </c>
      <c r="I20" s="295">
        <v>8.1999999999999993</v>
      </c>
      <c r="J20" s="295">
        <v>8.3000000000000007</v>
      </c>
      <c r="K20" s="295">
        <v>8.3000000000000007</v>
      </c>
      <c r="L20" s="294">
        <v>9.4</v>
      </c>
      <c r="M20" s="296">
        <v>9.6</v>
      </c>
      <c r="N20" s="97">
        <f t="shared" si="9"/>
        <v>16.500000000000004</v>
      </c>
      <c r="O20" s="297">
        <f t="shared" si="10"/>
        <v>9.5</v>
      </c>
      <c r="P20" s="298">
        <v>13.3</v>
      </c>
      <c r="Q20" s="299">
        <v>15.824999999999999</v>
      </c>
      <c r="R20" s="299"/>
      <c r="S20" s="21">
        <f t="shared" si="11"/>
        <v>55.125</v>
      </c>
      <c r="T20" s="301">
        <v>6.2</v>
      </c>
      <c r="U20" s="300">
        <v>6</v>
      </c>
      <c r="V20" s="300">
        <v>6.5</v>
      </c>
      <c r="W20" s="300">
        <v>6.4</v>
      </c>
      <c r="X20" s="301">
        <v>9.3000000000000007</v>
      </c>
      <c r="Y20" s="302">
        <v>9.3000000000000007</v>
      </c>
      <c r="Z20" s="97">
        <f t="shared" si="12"/>
        <v>12.600000000000001</v>
      </c>
      <c r="AA20" s="297">
        <f t="shared" si="13"/>
        <v>9.3000000000000007</v>
      </c>
      <c r="AB20" s="298">
        <v>13.9</v>
      </c>
      <c r="AC20" s="299">
        <v>15.085000000000001</v>
      </c>
      <c r="AD20" s="21">
        <f t="shared" si="14"/>
        <v>50.885000000000005</v>
      </c>
      <c r="AE20" s="22">
        <f t="shared" si="15"/>
        <v>106.01</v>
      </c>
      <c r="AF20" s="100">
        <f t="shared" si="16"/>
        <v>90.925000000000011</v>
      </c>
      <c r="AG20" s="303" t="s">
        <v>2</v>
      </c>
      <c r="AH20" s="303"/>
      <c r="AI20" s="22">
        <f t="shared" si="17"/>
        <v>106.01</v>
      </c>
    </row>
    <row r="21" spans="1:35" s="304" customFormat="1" ht="11.25" customHeight="1">
      <c r="A21" s="293">
        <v>5</v>
      </c>
      <c r="B21" s="215" t="s">
        <v>177</v>
      </c>
      <c r="C21" s="105">
        <v>2003</v>
      </c>
      <c r="D21" s="105" t="s">
        <v>36</v>
      </c>
      <c r="E21" s="14" t="s">
        <v>37</v>
      </c>
      <c r="F21" s="211" t="s">
        <v>38</v>
      </c>
      <c r="G21" s="222" t="s">
        <v>39</v>
      </c>
      <c r="H21" s="294">
        <v>8.1999999999999993</v>
      </c>
      <c r="I21" s="295">
        <v>8</v>
      </c>
      <c r="J21" s="295">
        <v>8.1999999999999993</v>
      </c>
      <c r="K21" s="295">
        <v>8.1999999999999993</v>
      </c>
      <c r="L21" s="294">
        <v>9.4</v>
      </c>
      <c r="M21" s="296">
        <v>9.1999999999999993</v>
      </c>
      <c r="N21" s="97">
        <f t="shared" si="9"/>
        <v>16.399999999999995</v>
      </c>
      <c r="O21" s="297">
        <f t="shared" si="10"/>
        <v>9.3000000000000007</v>
      </c>
      <c r="P21" s="298">
        <v>13.3</v>
      </c>
      <c r="Q21" s="299">
        <v>15.875</v>
      </c>
      <c r="R21" s="299"/>
      <c r="S21" s="21">
        <f t="shared" si="11"/>
        <v>54.875</v>
      </c>
      <c r="T21" s="301"/>
      <c r="U21" s="300"/>
      <c r="V21" s="300"/>
      <c r="W21" s="300"/>
      <c r="X21" s="301"/>
      <c r="Y21" s="302"/>
      <c r="Z21" s="97"/>
      <c r="AA21" s="297"/>
      <c r="AB21" s="298"/>
      <c r="AC21" s="299"/>
      <c r="AD21" s="21"/>
      <c r="AE21" s="22"/>
      <c r="AF21" s="100"/>
      <c r="AG21" s="303"/>
      <c r="AH21" s="303"/>
      <c r="AI21" s="22"/>
    </row>
    <row r="22" spans="1:35" s="304" customFormat="1" ht="11.25" customHeight="1">
      <c r="A22" s="293">
        <v>6</v>
      </c>
      <c r="B22" s="227" t="s">
        <v>188</v>
      </c>
      <c r="C22" s="210">
        <v>2004</v>
      </c>
      <c r="D22" s="228" t="s">
        <v>36</v>
      </c>
      <c r="E22" s="209" t="s">
        <v>52</v>
      </c>
      <c r="F22" s="14" t="s">
        <v>38</v>
      </c>
      <c r="G22" s="211" t="s">
        <v>53</v>
      </c>
      <c r="H22" s="294">
        <v>7.2</v>
      </c>
      <c r="I22" s="295">
        <v>7</v>
      </c>
      <c r="J22" s="295">
        <v>6.8</v>
      </c>
      <c r="K22" s="295">
        <v>6.9</v>
      </c>
      <c r="L22" s="294">
        <v>8.8000000000000007</v>
      </c>
      <c r="M22" s="296">
        <v>8.8000000000000007</v>
      </c>
      <c r="N22" s="97">
        <f t="shared" si="9"/>
        <v>13.899999999999999</v>
      </c>
      <c r="O22" s="297">
        <f t="shared" si="10"/>
        <v>8.8000000000000007</v>
      </c>
      <c r="P22" s="298">
        <v>11.6</v>
      </c>
      <c r="Q22" s="299">
        <v>15.494999999999999</v>
      </c>
      <c r="R22" s="299"/>
      <c r="S22" s="21">
        <f t="shared" si="11"/>
        <v>49.794999999999995</v>
      </c>
      <c r="T22" s="301"/>
      <c r="U22" s="300"/>
      <c r="V22" s="300"/>
      <c r="W22" s="300"/>
      <c r="X22" s="301"/>
      <c r="Y22" s="302"/>
      <c r="Z22" s="97"/>
      <c r="AA22" s="297"/>
      <c r="AB22" s="298"/>
      <c r="AC22" s="299"/>
      <c r="AD22" s="21"/>
      <c r="AE22" s="22"/>
      <c r="AF22" s="100"/>
      <c r="AG22" s="303"/>
      <c r="AH22" s="303"/>
      <c r="AI22" s="22"/>
    </row>
    <row r="23" spans="1:35" s="304" customFormat="1" ht="11.25" customHeight="1">
      <c r="A23" s="293">
        <v>7</v>
      </c>
      <c r="B23" s="209" t="s">
        <v>180</v>
      </c>
      <c r="C23" s="210">
        <v>2004</v>
      </c>
      <c r="D23" s="210" t="s">
        <v>36</v>
      </c>
      <c r="E23" s="211" t="s">
        <v>46</v>
      </c>
      <c r="F23" s="211" t="s">
        <v>38</v>
      </c>
      <c r="G23" s="211" t="s">
        <v>47</v>
      </c>
      <c r="H23" s="294">
        <v>6</v>
      </c>
      <c r="I23" s="295">
        <v>6</v>
      </c>
      <c r="J23" s="295">
        <v>6</v>
      </c>
      <c r="K23" s="295">
        <v>5.9</v>
      </c>
      <c r="L23" s="294">
        <v>7.9</v>
      </c>
      <c r="M23" s="296">
        <v>8.1</v>
      </c>
      <c r="N23" s="97">
        <f t="shared" si="9"/>
        <v>12</v>
      </c>
      <c r="O23" s="297">
        <f t="shared" si="10"/>
        <v>8</v>
      </c>
      <c r="P23" s="298">
        <v>11.5</v>
      </c>
      <c r="Q23" s="299">
        <v>13.8</v>
      </c>
      <c r="R23" s="298">
        <v>0.2</v>
      </c>
      <c r="S23" s="21">
        <f t="shared" si="11"/>
        <v>45.099999999999994</v>
      </c>
      <c r="T23" s="301">
        <v>7.1</v>
      </c>
      <c r="U23" s="300">
        <v>7</v>
      </c>
      <c r="V23" s="300">
        <v>6.6</v>
      </c>
      <c r="W23" s="300">
        <v>6.6</v>
      </c>
      <c r="X23" s="301">
        <v>8.3000000000000007</v>
      </c>
      <c r="Y23" s="302">
        <v>8.3000000000000007</v>
      </c>
      <c r="Z23" s="97">
        <f t="shared" si="12"/>
        <v>13.599999999999996</v>
      </c>
      <c r="AA23" s="297">
        <f t="shared" si="13"/>
        <v>8.3000000000000007</v>
      </c>
      <c r="AB23" s="298">
        <v>12.7</v>
      </c>
      <c r="AC23" s="299">
        <v>14.65</v>
      </c>
      <c r="AD23" s="21">
        <f t="shared" si="14"/>
        <v>49.249999999999993</v>
      </c>
      <c r="AE23" s="22">
        <f t="shared" si="15"/>
        <v>94.35</v>
      </c>
      <c r="AF23" s="100">
        <f t="shared" si="16"/>
        <v>79.499999999999986</v>
      </c>
      <c r="AG23" s="303"/>
      <c r="AH23" s="303"/>
      <c r="AI23" s="22">
        <f t="shared" si="17"/>
        <v>94.35</v>
      </c>
    </row>
    <row r="24" spans="1:35" s="304" customFormat="1" ht="11.25" customHeight="1">
      <c r="A24" s="293">
        <v>8</v>
      </c>
      <c r="B24" s="223" t="s">
        <v>335</v>
      </c>
      <c r="C24" s="224">
        <v>2002</v>
      </c>
      <c r="D24" s="224" t="s">
        <v>36</v>
      </c>
      <c r="E24" s="223" t="s">
        <v>55</v>
      </c>
      <c r="F24" s="58" t="s">
        <v>56</v>
      </c>
      <c r="G24" s="58" t="s">
        <v>57</v>
      </c>
      <c r="H24" s="294">
        <v>6.2</v>
      </c>
      <c r="I24" s="295">
        <v>6.2</v>
      </c>
      <c r="J24" s="295">
        <v>5.9</v>
      </c>
      <c r="K24" s="295">
        <v>6.1</v>
      </c>
      <c r="L24" s="294">
        <v>6.5</v>
      </c>
      <c r="M24" s="296">
        <v>7</v>
      </c>
      <c r="N24" s="97">
        <f t="shared" si="9"/>
        <v>12.3</v>
      </c>
      <c r="O24" s="297">
        <f t="shared" si="10"/>
        <v>6.75</v>
      </c>
      <c r="P24" s="298">
        <v>11.6</v>
      </c>
      <c r="Q24" s="299">
        <v>13.265000000000001</v>
      </c>
      <c r="R24" s="299"/>
      <c r="S24" s="21">
        <f t="shared" si="11"/>
        <v>43.914999999999999</v>
      </c>
      <c r="T24" s="301"/>
      <c r="U24" s="300"/>
      <c r="V24" s="300"/>
      <c r="W24" s="300"/>
      <c r="X24" s="301"/>
      <c r="Y24" s="302"/>
      <c r="Z24" s="97"/>
      <c r="AA24" s="297"/>
      <c r="AB24" s="298"/>
      <c r="AC24" s="299"/>
      <c r="AD24" s="21"/>
      <c r="AE24" s="22"/>
      <c r="AF24" s="100"/>
      <c r="AG24" s="303"/>
      <c r="AH24" s="303"/>
      <c r="AI24" s="22"/>
    </row>
    <row r="25" spans="1:35" s="304" customFormat="1" ht="11.25" customHeight="1">
      <c r="A25" s="293">
        <v>9</v>
      </c>
      <c r="B25" s="209" t="s">
        <v>336</v>
      </c>
      <c r="C25" s="210">
        <v>2002</v>
      </c>
      <c r="D25" s="210" t="s">
        <v>36</v>
      </c>
      <c r="E25" s="211" t="s">
        <v>46</v>
      </c>
      <c r="F25" s="211" t="s">
        <v>38</v>
      </c>
      <c r="G25" s="211" t="s">
        <v>47</v>
      </c>
      <c r="H25" s="294">
        <v>2.1</v>
      </c>
      <c r="I25" s="295">
        <v>2</v>
      </c>
      <c r="J25" s="295">
        <v>2</v>
      </c>
      <c r="K25" s="295">
        <v>2</v>
      </c>
      <c r="L25" s="294">
        <v>2.5</v>
      </c>
      <c r="M25" s="296">
        <v>2.6</v>
      </c>
      <c r="N25" s="97">
        <f t="shared" si="9"/>
        <v>3.9999999999999996</v>
      </c>
      <c r="O25" s="297">
        <f t="shared" si="10"/>
        <v>2.5499999999999998</v>
      </c>
      <c r="P25" s="298">
        <v>4.4000000000000004</v>
      </c>
      <c r="Q25" s="299">
        <v>4.9649999999999999</v>
      </c>
      <c r="R25" s="299"/>
      <c r="S25" s="21">
        <f t="shared" si="11"/>
        <v>15.914999999999999</v>
      </c>
      <c r="T25" s="301"/>
      <c r="U25" s="300"/>
      <c r="V25" s="300"/>
      <c r="W25" s="300"/>
      <c r="X25" s="301"/>
      <c r="Y25" s="302"/>
      <c r="Z25" s="97"/>
      <c r="AA25" s="297"/>
      <c r="AB25" s="298"/>
      <c r="AC25" s="299"/>
      <c r="AD25" s="21"/>
      <c r="AE25" s="22"/>
      <c r="AF25" s="100"/>
      <c r="AG25" s="303"/>
      <c r="AH25" s="303"/>
      <c r="AI25" s="22"/>
    </row>
    <row r="26" spans="1:35" s="304" customFormat="1" ht="11.25" customHeight="1">
      <c r="A26" s="293">
        <v>10</v>
      </c>
      <c r="B26" s="220" t="s">
        <v>333</v>
      </c>
      <c r="C26" s="221">
        <v>2002</v>
      </c>
      <c r="D26" s="105" t="s">
        <v>36</v>
      </c>
      <c r="E26" s="14" t="s">
        <v>37</v>
      </c>
      <c r="F26" s="211" t="s">
        <v>38</v>
      </c>
      <c r="G26" s="211" t="s">
        <v>39</v>
      </c>
      <c r="H26" s="294">
        <v>2</v>
      </c>
      <c r="I26" s="295">
        <v>2</v>
      </c>
      <c r="J26" s="295">
        <v>2.1</v>
      </c>
      <c r="K26" s="295">
        <v>2</v>
      </c>
      <c r="L26" s="294">
        <v>2.8</v>
      </c>
      <c r="M26" s="296">
        <v>2.8</v>
      </c>
      <c r="N26" s="97">
        <f t="shared" si="9"/>
        <v>3.9999999999999996</v>
      </c>
      <c r="O26" s="297">
        <f t="shared" si="10"/>
        <v>2.8</v>
      </c>
      <c r="P26" s="298">
        <v>4.4000000000000004</v>
      </c>
      <c r="Q26" s="299">
        <v>4.665</v>
      </c>
      <c r="R26" s="299"/>
      <c r="S26" s="21">
        <f t="shared" si="11"/>
        <v>15.864999999999998</v>
      </c>
      <c r="T26" s="301">
        <v>6.9</v>
      </c>
      <c r="U26" s="300">
        <v>6.8</v>
      </c>
      <c r="V26" s="300">
        <v>6.3</v>
      </c>
      <c r="W26" s="300">
        <v>6.5</v>
      </c>
      <c r="X26" s="301">
        <v>9.3000000000000007</v>
      </c>
      <c r="Y26" s="302">
        <v>9.3000000000000007</v>
      </c>
      <c r="Z26" s="97">
        <f t="shared" si="12"/>
        <v>13.299999999999999</v>
      </c>
      <c r="AA26" s="297">
        <f t="shared" si="13"/>
        <v>9.3000000000000007</v>
      </c>
      <c r="AB26" s="298">
        <v>8.1999999999999993</v>
      </c>
      <c r="AC26" s="299">
        <v>13.71</v>
      </c>
      <c r="AD26" s="21">
        <f t="shared" si="14"/>
        <v>44.510000000000005</v>
      </c>
      <c r="AE26" s="22">
        <f t="shared" si="15"/>
        <v>60.375</v>
      </c>
      <c r="AF26" s="100">
        <f t="shared" si="16"/>
        <v>46.664999999999999</v>
      </c>
      <c r="AG26" s="303"/>
      <c r="AH26" s="303"/>
      <c r="AI26" s="22">
        <f t="shared" si="17"/>
        <v>60.375</v>
      </c>
    </row>
    <row r="27" spans="1:35" s="256" customFormat="1">
      <c r="A27" s="305"/>
      <c r="B27" s="305"/>
      <c r="C27" s="305"/>
      <c r="D27" s="305"/>
      <c r="E27" s="305"/>
      <c r="F27" s="306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7"/>
      <c r="AH27" s="307"/>
      <c r="AI27" s="305"/>
    </row>
    <row r="28" spans="1:35" s="256" customFormat="1">
      <c r="A28" s="305"/>
      <c r="B28" s="305"/>
      <c r="C28" s="305"/>
      <c r="D28" s="305"/>
      <c r="E28" s="305"/>
      <c r="F28" s="306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7"/>
      <c r="AH28" s="307"/>
      <c r="AI28" s="305"/>
    </row>
    <row r="29" spans="1:35" s="207" customFormat="1" ht="12.6" customHeight="1">
      <c r="A29" s="667" t="s">
        <v>386</v>
      </c>
      <c r="B29" s="606"/>
      <c r="C29" s="668" t="s">
        <v>2</v>
      </c>
      <c r="D29" s="668"/>
      <c r="E29" s="308"/>
      <c r="F29" s="669" t="s">
        <v>90</v>
      </c>
      <c r="G29" s="669"/>
      <c r="H29" s="309"/>
      <c r="I29" s="309"/>
      <c r="J29" s="310" t="s">
        <v>91</v>
      </c>
      <c r="K29" s="309"/>
      <c r="M29" s="310"/>
      <c r="N29" s="310" t="s">
        <v>2</v>
      </c>
      <c r="P29" s="608" t="s">
        <v>92</v>
      </c>
      <c r="Q29" s="608"/>
      <c r="R29" s="670"/>
      <c r="S29" s="312"/>
      <c r="T29" s="309"/>
      <c r="U29" s="309"/>
      <c r="V29" s="309"/>
      <c r="W29" s="309"/>
      <c r="Y29" s="310"/>
      <c r="Z29" s="310" t="s">
        <v>2</v>
      </c>
      <c r="AC29" s="310"/>
      <c r="AD29" s="312"/>
      <c r="AE29" s="312"/>
      <c r="AF29" s="312"/>
      <c r="AG29" s="309"/>
      <c r="AH29" s="309"/>
      <c r="AI29" s="309"/>
    </row>
    <row r="30" spans="1:35" s="256" customFormat="1">
      <c r="A30" s="305"/>
      <c r="B30" s="305"/>
      <c r="C30" s="305"/>
      <c r="D30" s="305"/>
      <c r="E30" s="305"/>
      <c r="F30" s="306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7"/>
      <c r="AH30" s="307"/>
      <c r="AI30" s="305"/>
    </row>
    <row r="31" spans="1:35" s="256" customFormat="1">
      <c r="A31" s="305"/>
      <c r="B31" s="305"/>
      <c r="C31" s="305"/>
      <c r="D31" s="305"/>
      <c r="E31" s="305"/>
      <c r="F31" s="306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7"/>
      <c r="AH31" s="307"/>
      <c r="AI31" s="305"/>
    </row>
    <row r="32" spans="1:35" s="256" customFormat="1">
      <c r="A32" s="305"/>
      <c r="B32" s="305"/>
      <c r="C32" s="305"/>
      <c r="D32" s="305"/>
      <c r="E32" s="305"/>
      <c r="F32" s="306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7"/>
      <c r="AH32" s="307"/>
      <c r="AI32" s="305"/>
    </row>
    <row r="33" spans="1:35" s="256" customFormat="1">
      <c r="A33" s="305"/>
      <c r="B33" s="305"/>
      <c r="C33" s="305"/>
      <c r="D33" s="305"/>
      <c r="E33" s="305"/>
      <c r="F33" s="306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7"/>
      <c r="AH33" s="307"/>
      <c r="AI33" s="305"/>
    </row>
    <row r="34" spans="1:35" s="256" customFormat="1">
      <c r="A34" s="305"/>
      <c r="B34" s="305"/>
      <c r="C34" s="305"/>
      <c r="D34" s="305"/>
      <c r="E34" s="305"/>
      <c r="F34" s="306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7"/>
      <c r="AH34" s="307"/>
      <c r="AI34" s="305"/>
    </row>
    <row r="35" spans="1:35" s="256" customFormat="1">
      <c r="A35" s="305"/>
      <c r="B35" s="305"/>
      <c r="C35" s="305"/>
      <c r="D35" s="305"/>
      <c r="E35" s="305"/>
      <c r="F35" s="306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7"/>
      <c r="AH35" s="307"/>
      <c r="AI35" s="305"/>
    </row>
    <row r="36" spans="1:35" s="256" customFormat="1">
      <c r="A36" s="305"/>
      <c r="B36" s="305"/>
      <c r="C36" s="305"/>
      <c r="D36" s="305"/>
      <c r="E36" s="305"/>
      <c r="F36" s="306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7"/>
      <c r="AH36" s="307"/>
      <c r="AI36" s="305"/>
    </row>
    <row r="37" spans="1:35" s="256" customFormat="1">
      <c r="A37" s="305"/>
      <c r="B37" s="305"/>
      <c r="C37" s="305"/>
      <c r="D37" s="305"/>
      <c r="E37" s="305"/>
      <c r="F37" s="306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7"/>
      <c r="AH37" s="307"/>
      <c r="AI37" s="305"/>
    </row>
    <row r="38" spans="1:35" s="256" customFormat="1">
      <c r="A38" s="305"/>
      <c r="B38" s="305"/>
      <c r="C38" s="305"/>
      <c r="D38" s="305"/>
      <c r="E38" s="305"/>
      <c r="F38" s="306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7"/>
      <c r="AH38" s="307"/>
      <c r="AI38" s="305"/>
    </row>
    <row r="39" spans="1:35" s="256" customFormat="1">
      <c r="A39" s="305"/>
      <c r="B39" s="305"/>
      <c r="C39" s="305"/>
      <c r="D39" s="305"/>
      <c r="E39" s="305"/>
      <c r="F39" s="306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7"/>
      <c r="AH39" s="307"/>
      <c r="AI39" s="305"/>
    </row>
    <row r="40" spans="1:35" s="256" customFormat="1">
      <c r="A40" s="305"/>
      <c r="B40" s="305"/>
      <c r="C40" s="305"/>
      <c r="D40" s="305"/>
      <c r="E40" s="305"/>
      <c r="F40" s="306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7"/>
      <c r="AH40" s="307"/>
      <c r="AI40" s="305"/>
    </row>
    <row r="41" spans="1:35" s="256" customFormat="1">
      <c r="A41" s="305"/>
      <c r="B41" s="305"/>
      <c r="C41" s="305"/>
      <c r="D41" s="305"/>
      <c r="E41" s="305"/>
      <c r="F41" s="306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7"/>
      <c r="AH41" s="307"/>
      <c r="AI41" s="305"/>
    </row>
    <row r="42" spans="1:35" s="256" customFormat="1">
      <c r="A42" s="305"/>
      <c r="B42" s="305"/>
      <c r="C42" s="305"/>
      <c r="D42" s="305"/>
      <c r="E42" s="305"/>
      <c r="F42" s="306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7"/>
      <c r="AH42" s="307"/>
      <c r="AI42" s="305"/>
    </row>
    <row r="43" spans="1:35">
      <c r="F43" s="306"/>
      <c r="G43" s="305"/>
    </row>
    <row r="44" spans="1:35">
      <c r="F44" s="306"/>
      <c r="G44" s="305"/>
    </row>
    <row r="45" spans="1:35">
      <c r="F45" s="306"/>
      <c r="G45" s="305"/>
    </row>
    <row r="46" spans="1:35">
      <c r="F46" s="306"/>
      <c r="G46" s="305"/>
    </row>
    <row r="47" spans="1:35">
      <c r="F47" s="306"/>
      <c r="G47" s="305"/>
    </row>
    <row r="48" spans="1:35">
      <c r="F48" s="306"/>
      <c r="G48" s="305"/>
    </row>
    <row r="49" spans="6:34">
      <c r="F49" s="306"/>
      <c r="G49" s="305"/>
    </row>
    <row r="50" spans="6:34">
      <c r="F50" s="306"/>
      <c r="G50" s="305"/>
    </row>
    <row r="51" spans="6:34">
      <c r="F51" s="306"/>
      <c r="G51" s="305"/>
    </row>
    <row r="52" spans="6:34">
      <c r="F52" s="306"/>
      <c r="G52" s="305"/>
    </row>
    <row r="53" spans="6:34" s="313" customFormat="1">
      <c r="F53" s="306"/>
      <c r="G53" s="305"/>
      <c r="AG53" s="314"/>
      <c r="AH53" s="314"/>
    </row>
    <row r="54" spans="6:34" s="313" customFormat="1">
      <c r="F54" s="306"/>
      <c r="G54" s="305"/>
      <c r="AG54" s="314"/>
      <c r="AH54" s="314"/>
    </row>
    <row r="55" spans="6:34" s="313" customFormat="1">
      <c r="F55" s="306"/>
      <c r="G55" s="305"/>
      <c r="AG55" s="314"/>
      <c r="AH55" s="314"/>
    </row>
    <row r="56" spans="6:34" s="313" customFormat="1">
      <c r="F56" s="306"/>
      <c r="G56" s="305"/>
      <c r="AG56" s="314"/>
      <c r="AH56" s="314"/>
    </row>
  </sheetData>
  <sortState ref="B17:S26">
    <sortCondition descending="1" ref="S17:S26"/>
  </sortState>
  <mergeCells count="35">
    <mergeCell ref="A16:AI16"/>
    <mergeCell ref="A29:B29"/>
    <mergeCell ref="C29:D29"/>
    <mergeCell ref="F29:G29"/>
    <mergeCell ref="P29:R29"/>
    <mergeCell ref="P3:P4"/>
    <mergeCell ref="Q3:Q4"/>
    <mergeCell ref="R3:R4"/>
    <mergeCell ref="AI3:AI4"/>
    <mergeCell ref="A5:AI5"/>
    <mergeCell ref="AC3:AC4"/>
    <mergeCell ref="AD3:AD4"/>
    <mergeCell ref="AE3:AE4"/>
    <mergeCell ref="AF3:AF4"/>
    <mergeCell ref="AG3:AG4"/>
    <mergeCell ref="AH3:AH4"/>
    <mergeCell ref="S3:S4"/>
    <mergeCell ref="T3:W3"/>
    <mergeCell ref="X3:Y3"/>
    <mergeCell ref="A1:AI1"/>
    <mergeCell ref="A2:B2"/>
    <mergeCell ref="A3:A4"/>
    <mergeCell ref="B3:B4"/>
    <mergeCell ref="C3:C4"/>
    <mergeCell ref="D3:D4"/>
    <mergeCell ref="E3:E4"/>
    <mergeCell ref="F3:F4"/>
    <mergeCell ref="G3:G4"/>
    <mergeCell ref="H3:K3"/>
    <mergeCell ref="Z3:Z4"/>
    <mergeCell ref="AA3:AA4"/>
    <mergeCell ref="AB3:AB4"/>
    <mergeCell ref="L3:M3"/>
    <mergeCell ref="N3:N4"/>
    <mergeCell ref="O3:O4"/>
  </mergeCells>
  <phoneticPr fontId="27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88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 enableFormatConditionsCalculation="0">
    <pageSetUpPr fitToPage="1"/>
  </sheetPr>
  <dimension ref="A1:AJ37"/>
  <sheetViews>
    <sheetView zoomScale="94" zoomScaleNormal="140" zoomScaleSheetLayoutView="120" zoomScalePageLayoutView="140" workbookViewId="0">
      <selection activeCell="H3" sqref="H3:K3"/>
    </sheetView>
  </sheetViews>
  <sheetFormatPr defaultColWidth="8.77734375" defaultRowHeight="12.75"/>
  <cols>
    <col min="1" max="1" width="3" style="313" customWidth="1"/>
    <col min="2" max="2" width="23.77734375" style="313" customWidth="1"/>
    <col min="3" max="3" width="6.109375" style="315" customWidth="1"/>
    <col min="4" max="4" width="6.109375" style="313" customWidth="1"/>
    <col min="5" max="5" width="11.109375" style="313" customWidth="1"/>
    <col min="6" max="6" width="7.33203125" style="315" customWidth="1"/>
    <col min="7" max="7" width="14" style="313" customWidth="1"/>
    <col min="8" max="13" width="5.6640625" style="313" customWidth="1"/>
    <col min="14" max="16" width="5.6640625" style="63" customWidth="1"/>
    <col min="17" max="17" width="7.44140625" style="313" customWidth="1"/>
    <col min="18" max="19" width="7.109375" style="313" customWidth="1"/>
    <col min="20" max="20" width="7.44140625" style="313" customWidth="1"/>
    <col min="21" max="22" width="1.44140625" style="63" customWidth="1"/>
    <col min="23" max="24" width="4.44140625" style="63" customWidth="1"/>
    <col min="25" max="25" width="5.77734375" style="63" customWidth="1"/>
    <col min="26" max="16384" width="8.77734375" style="63"/>
  </cols>
  <sheetData>
    <row r="1" spans="1:36" s="207" customFormat="1" ht="15.75">
      <c r="A1" s="626" t="s">
        <v>413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</row>
    <row r="2" spans="1:36" s="207" customFormat="1" ht="12.75" customHeight="1">
      <c r="A2" s="627" t="s">
        <v>158</v>
      </c>
      <c r="B2" s="627"/>
      <c r="C2" s="316"/>
      <c r="D2" s="284"/>
      <c r="E2" s="284"/>
      <c r="F2" s="285"/>
      <c r="G2" s="284"/>
      <c r="H2" s="286"/>
      <c r="I2" s="286"/>
      <c r="J2" s="286"/>
      <c r="K2" s="286"/>
      <c r="L2" s="287" t="s">
        <v>2</v>
      </c>
      <c r="M2" s="286"/>
      <c r="N2" s="6"/>
      <c r="O2" s="6"/>
      <c r="P2" s="6"/>
      <c r="Q2" s="286"/>
      <c r="R2" s="286"/>
      <c r="S2" s="629" t="s">
        <v>3</v>
      </c>
      <c r="T2" s="629"/>
    </row>
    <row r="3" spans="1:36" s="290" customFormat="1" ht="21" customHeight="1">
      <c r="A3" s="630" t="s">
        <v>4</v>
      </c>
      <c r="B3" s="612" t="s">
        <v>5</v>
      </c>
      <c r="C3" s="632" t="s">
        <v>6</v>
      </c>
      <c r="D3" s="634" t="s">
        <v>7</v>
      </c>
      <c r="E3" s="612" t="s">
        <v>8</v>
      </c>
      <c r="F3" s="612" t="s">
        <v>9</v>
      </c>
      <c r="G3" s="612" t="s">
        <v>10</v>
      </c>
      <c r="H3" s="614" t="s">
        <v>388</v>
      </c>
      <c r="I3" s="615"/>
      <c r="J3" s="615"/>
      <c r="K3" s="615"/>
      <c r="L3" s="671" t="s">
        <v>12</v>
      </c>
      <c r="M3" s="672"/>
      <c r="N3" s="317" t="s">
        <v>389</v>
      </c>
      <c r="O3" s="673" t="s">
        <v>17</v>
      </c>
      <c r="P3" s="617" t="s">
        <v>390</v>
      </c>
      <c r="Q3" s="617" t="s">
        <v>391</v>
      </c>
      <c r="R3" s="617" t="s">
        <v>15</v>
      </c>
      <c r="S3" s="617" t="s">
        <v>22</v>
      </c>
      <c r="T3" s="617" t="s">
        <v>21</v>
      </c>
    </row>
    <row r="4" spans="1:36" s="290" customFormat="1" ht="33.75" customHeight="1">
      <c r="A4" s="631"/>
      <c r="B4" s="613"/>
      <c r="C4" s="633"/>
      <c r="D4" s="635"/>
      <c r="E4" s="613"/>
      <c r="F4" s="613"/>
      <c r="G4" s="613"/>
      <c r="H4" s="291" t="s">
        <v>26</v>
      </c>
      <c r="I4" s="291" t="s">
        <v>27</v>
      </c>
      <c r="J4" s="291" t="s">
        <v>28</v>
      </c>
      <c r="K4" s="291" t="s">
        <v>29</v>
      </c>
      <c r="L4" s="292" t="s">
        <v>30</v>
      </c>
      <c r="M4" s="292" t="s">
        <v>31</v>
      </c>
      <c r="N4" s="11" t="s">
        <v>31</v>
      </c>
      <c r="O4" s="674"/>
      <c r="P4" s="618"/>
      <c r="Q4" s="618"/>
      <c r="R4" s="618"/>
      <c r="S4" s="618"/>
      <c r="T4" s="618"/>
    </row>
    <row r="5" spans="1:36" s="290" customFormat="1" ht="27" customHeight="1">
      <c r="A5" s="675" t="s">
        <v>411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</row>
    <row r="6" spans="1:36" s="304" customFormat="1" ht="15" customHeight="1">
      <c r="A6" s="293">
        <v>1</v>
      </c>
      <c r="B6" s="79" t="s">
        <v>99</v>
      </c>
      <c r="C6" s="13" t="s">
        <v>45</v>
      </c>
      <c r="D6" s="379" t="s">
        <v>36</v>
      </c>
      <c r="E6" s="81" t="s">
        <v>100</v>
      </c>
      <c r="F6" s="15" t="s">
        <v>38</v>
      </c>
      <c r="G6" s="15" t="s">
        <v>39</v>
      </c>
      <c r="H6" s="294">
        <v>8.3000000000000007</v>
      </c>
      <c r="I6" s="295">
        <v>8.6</v>
      </c>
      <c r="J6" s="295">
        <v>8.3000000000000007</v>
      </c>
      <c r="K6" s="295">
        <v>8.4</v>
      </c>
      <c r="L6" s="294">
        <v>9.1</v>
      </c>
      <c r="M6" s="296">
        <v>9.1999999999999993</v>
      </c>
      <c r="N6" s="19">
        <v>9.6999999999999993</v>
      </c>
      <c r="O6" s="318">
        <v>9.1</v>
      </c>
      <c r="P6" s="319">
        <f t="shared" ref="P6:P13" si="0">N6*2</f>
        <v>19.399999999999999</v>
      </c>
      <c r="Q6" s="320">
        <f t="shared" ref="Q6:Q13" si="1">SUM(W6,X6)/2</f>
        <v>8.4</v>
      </c>
      <c r="R6" s="321">
        <f t="shared" ref="R6:R13" si="2">SUM(L6:M6)/2</f>
        <v>9.1499999999999986</v>
      </c>
      <c r="S6" s="321"/>
      <c r="T6" s="21">
        <f t="shared" ref="T6:T13" si="3">SUM(O6:R6)-S6</f>
        <v>46.05</v>
      </c>
      <c r="W6" s="322">
        <f t="shared" ref="W6:X13" si="4">SUM(H6,J6)/2</f>
        <v>8.3000000000000007</v>
      </c>
      <c r="X6" s="322">
        <f t="shared" si="4"/>
        <v>8.5</v>
      </c>
    </row>
    <row r="7" spans="1:36" s="304" customFormat="1" ht="15" customHeight="1">
      <c r="A7" s="293">
        <v>2</v>
      </c>
      <c r="B7" s="75" t="s">
        <v>114</v>
      </c>
      <c r="C7" s="13" t="s">
        <v>45</v>
      </c>
      <c r="D7" s="70" t="s">
        <v>36</v>
      </c>
      <c r="E7" s="28" t="s">
        <v>37</v>
      </c>
      <c r="F7" s="14" t="s">
        <v>115</v>
      </c>
      <c r="G7" s="14" t="s">
        <v>39</v>
      </c>
      <c r="H7" s="330">
        <v>8</v>
      </c>
      <c r="I7" s="331">
        <v>8.5</v>
      </c>
      <c r="J7" s="331">
        <v>7.8</v>
      </c>
      <c r="K7" s="331">
        <v>8.1999999999999993</v>
      </c>
      <c r="L7" s="294">
        <v>9.4</v>
      </c>
      <c r="M7" s="296">
        <v>9.1</v>
      </c>
      <c r="N7" s="19">
        <v>9.1999999999999993</v>
      </c>
      <c r="O7" s="318">
        <v>8.6999999999999993</v>
      </c>
      <c r="P7" s="319">
        <f t="shared" si="0"/>
        <v>18.399999999999999</v>
      </c>
      <c r="Q7" s="320">
        <f t="shared" si="1"/>
        <v>8.125</v>
      </c>
      <c r="R7" s="321">
        <f t="shared" si="2"/>
        <v>9.25</v>
      </c>
      <c r="S7" s="321"/>
      <c r="T7" s="21">
        <f t="shared" si="3"/>
        <v>44.474999999999994</v>
      </c>
      <c r="W7" s="322">
        <f t="shared" si="4"/>
        <v>7.9</v>
      </c>
      <c r="X7" s="322">
        <f t="shared" si="4"/>
        <v>8.35</v>
      </c>
    </row>
    <row r="8" spans="1:36" s="304" customFormat="1" ht="15" customHeight="1">
      <c r="A8" s="293">
        <v>3</v>
      </c>
      <c r="B8" s="28" t="s">
        <v>105</v>
      </c>
      <c r="C8" s="13" t="s">
        <v>106</v>
      </c>
      <c r="D8" s="86" t="s">
        <v>36</v>
      </c>
      <c r="E8" s="28" t="s">
        <v>46</v>
      </c>
      <c r="F8" s="14" t="s">
        <v>38</v>
      </c>
      <c r="G8" s="32" t="s">
        <v>47</v>
      </c>
      <c r="H8" s="381">
        <v>7.1</v>
      </c>
      <c r="I8" s="382">
        <v>7.9</v>
      </c>
      <c r="J8" s="382">
        <v>7</v>
      </c>
      <c r="K8" s="383">
        <v>7.8</v>
      </c>
      <c r="L8" s="382">
        <v>9.3000000000000007</v>
      </c>
      <c r="M8" s="383">
        <v>9.5</v>
      </c>
      <c r="N8" s="384">
        <v>9.1999999999999993</v>
      </c>
      <c r="O8" s="385">
        <v>7.6</v>
      </c>
      <c r="P8" s="386">
        <f t="shared" si="0"/>
        <v>18.399999999999999</v>
      </c>
      <c r="Q8" s="387">
        <f t="shared" si="1"/>
        <v>7.4499999999999993</v>
      </c>
      <c r="R8" s="388">
        <f t="shared" si="2"/>
        <v>9.4</v>
      </c>
      <c r="S8" s="388"/>
      <c r="T8" s="389">
        <f t="shared" si="3"/>
        <v>42.85</v>
      </c>
      <c r="W8" s="322">
        <f t="shared" si="4"/>
        <v>7.05</v>
      </c>
      <c r="X8" s="322">
        <f t="shared" si="4"/>
        <v>7.85</v>
      </c>
    </row>
    <row r="9" spans="1:36" s="304" customFormat="1" ht="15" customHeight="1">
      <c r="A9" s="293">
        <v>4</v>
      </c>
      <c r="B9" s="46" t="s">
        <v>101</v>
      </c>
      <c r="C9" s="77" t="s">
        <v>102</v>
      </c>
      <c r="D9" s="82" t="s">
        <v>63</v>
      </c>
      <c r="E9" s="46" t="s">
        <v>46</v>
      </c>
      <c r="F9" s="76" t="s">
        <v>38</v>
      </c>
      <c r="G9" s="46" t="s">
        <v>47</v>
      </c>
      <c r="H9" s="452">
        <v>6.6</v>
      </c>
      <c r="I9" s="453">
        <v>7.4</v>
      </c>
      <c r="J9" s="453">
        <v>6.8</v>
      </c>
      <c r="K9" s="453">
        <v>7.3</v>
      </c>
      <c r="L9" s="367">
        <v>9</v>
      </c>
      <c r="M9" s="369">
        <v>9.1999999999999993</v>
      </c>
      <c r="N9" s="50">
        <v>8.9</v>
      </c>
      <c r="O9" s="370">
        <v>7</v>
      </c>
      <c r="P9" s="371">
        <f t="shared" si="0"/>
        <v>17.8</v>
      </c>
      <c r="Q9" s="372">
        <f t="shared" si="1"/>
        <v>7.0249999999999995</v>
      </c>
      <c r="R9" s="373">
        <f t="shared" si="2"/>
        <v>9.1</v>
      </c>
      <c r="S9" s="373"/>
      <c r="T9" s="52">
        <f t="shared" si="3"/>
        <v>40.924999999999997</v>
      </c>
      <c r="W9" s="322">
        <f t="shared" si="4"/>
        <v>6.6999999999999993</v>
      </c>
      <c r="X9" s="322">
        <f t="shared" si="4"/>
        <v>7.35</v>
      </c>
    </row>
    <row r="10" spans="1:36" s="304" customFormat="1" ht="15" customHeight="1">
      <c r="A10" s="293">
        <v>5</v>
      </c>
      <c r="B10" s="76" t="s">
        <v>98</v>
      </c>
      <c r="C10" s="77" t="s">
        <v>69</v>
      </c>
      <c r="D10" s="78" t="s">
        <v>63</v>
      </c>
      <c r="E10" s="76" t="s">
        <v>52</v>
      </c>
      <c r="F10" s="76" t="s">
        <v>38</v>
      </c>
      <c r="G10" s="76" t="s">
        <v>53</v>
      </c>
      <c r="H10" s="367">
        <v>6.9</v>
      </c>
      <c r="I10" s="368">
        <v>7</v>
      </c>
      <c r="J10" s="368">
        <v>6.8</v>
      </c>
      <c r="K10" s="368">
        <v>6.6</v>
      </c>
      <c r="L10" s="367">
        <v>8.8000000000000007</v>
      </c>
      <c r="M10" s="369">
        <v>9.3000000000000007</v>
      </c>
      <c r="N10" s="50">
        <v>8.8000000000000007</v>
      </c>
      <c r="O10" s="370">
        <v>5.7</v>
      </c>
      <c r="P10" s="371">
        <f t="shared" si="0"/>
        <v>17.600000000000001</v>
      </c>
      <c r="Q10" s="372">
        <f t="shared" si="1"/>
        <v>6.8249999999999993</v>
      </c>
      <c r="R10" s="373">
        <f t="shared" si="2"/>
        <v>9.0500000000000007</v>
      </c>
      <c r="S10" s="373"/>
      <c r="T10" s="52">
        <f t="shared" si="3"/>
        <v>39.174999999999997</v>
      </c>
      <c r="W10" s="322">
        <f t="shared" si="4"/>
        <v>6.85</v>
      </c>
      <c r="X10" s="322">
        <f t="shared" si="4"/>
        <v>6.8</v>
      </c>
    </row>
    <row r="11" spans="1:36" s="304" customFormat="1" ht="15" customHeight="1">
      <c r="A11" s="293">
        <v>6</v>
      </c>
      <c r="B11" s="28" t="s">
        <v>95</v>
      </c>
      <c r="C11" s="13" t="s">
        <v>80</v>
      </c>
      <c r="D11" s="70" t="s">
        <v>36</v>
      </c>
      <c r="E11" s="28" t="s">
        <v>46</v>
      </c>
      <c r="F11" s="14" t="s">
        <v>38</v>
      </c>
      <c r="G11" s="28" t="s">
        <v>47</v>
      </c>
      <c r="H11" s="294">
        <v>7.1</v>
      </c>
      <c r="I11" s="295">
        <v>7.6</v>
      </c>
      <c r="J11" s="295">
        <v>6.9</v>
      </c>
      <c r="K11" s="295">
        <v>7</v>
      </c>
      <c r="L11" s="294">
        <v>9.6</v>
      </c>
      <c r="M11" s="296">
        <v>9</v>
      </c>
      <c r="N11" s="19">
        <v>7.2</v>
      </c>
      <c r="O11" s="318">
        <v>7.6</v>
      </c>
      <c r="P11" s="319">
        <f t="shared" si="0"/>
        <v>14.4</v>
      </c>
      <c r="Q11" s="320">
        <f t="shared" si="1"/>
        <v>7.15</v>
      </c>
      <c r="R11" s="321">
        <f t="shared" si="2"/>
        <v>9.3000000000000007</v>
      </c>
      <c r="S11" s="321"/>
      <c r="T11" s="21">
        <f t="shared" si="3"/>
        <v>38.450000000000003</v>
      </c>
      <c r="W11" s="322">
        <f t="shared" si="4"/>
        <v>7</v>
      </c>
      <c r="X11" s="322">
        <f t="shared" si="4"/>
        <v>7.3</v>
      </c>
    </row>
    <row r="12" spans="1:36" s="304" customFormat="1" ht="15" customHeight="1">
      <c r="A12" s="293">
        <v>7</v>
      </c>
      <c r="B12" s="33" t="s">
        <v>112</v>
      </c>
      <c r="C12" s="34" t="s">
        <v>113</v>
      </c>
      <c r="D12" s="380" t="s">
        <v>63</v>
      </c>
      <c r="E12" s="33" t="s">
        <v>55</v>
      </c>
      <c r="F12" s="14" t="s">
        <v>56</v>
      </c>
      <c r="G12" s="58" t="s">
        <v>57</v>
      </c>
      <c r="H12" s="294">
        <v>7.6</v>
      </c>
      <c r="I12" s="295">
        <v>7.8</v>
      </c>
      <c r="J12" s="295">
        <v>7.8</v>
      </c>
      <c r="K12" s="295">
        <v>7.7</v>
      </c>
      <c r="L12" s="294">
        <v>9.5</v>
      </c>
      <c r="M12" s="296">
        <v>9.6</v>
      </c>
      <c r="N12" s="19">
        <v>8.1</v>
      </c>
      <c r="O12" s="318">
        <v>4.5</v>
      </c>
      <c r="P12" s="319">
        <f t="shared" si="0"/>
        <v>16.2</v>
      </c>
      <c r="Q12" s="320">
        <f t="shared" si="1"/>
        <v>7.7249999999999996</v>
      </c>
      <c r="R12" s="321">
        <f t="shared" si="2"/>
        <v>9.5500000000000007</v>
      </c>
      <c r="S12" s="321"/>
      <c r="T12" s="21">
        <f t="shared" si="3"/>
        <v>37.974999999999994</v>
      </c>
      <c r="W12" s="322">
        <f t="shared" si="4"/>
        <v>7.6999999999999993</v>
      </c>
      <c r="X12" s="322">
        <f t="shared" si="4"/>
        <v>7.75</v>
      </c>
    </row>
    <row r="13" spans="1:36" s="304" customFormat="1" ht="15" customHeight="1">
      <c r="A13" s="293">
        <v>8</v>
      </c>
      <c r="B13" s="153" t="s">
        <v>103</v>
      </c>
      <c r="C13" s="84" t="s">
        <v>104</v>
      </c>
      <c r="D13" s="83" t="s">
        <v>36</v>
      </c>
      <c r="E13" s="28" t="s">
        <v>52</v>
      </c>
      <c r="F13" s="28" t="s">
        <v>38</v>
      </c>
      <c r="G13" s="28" t="s">
        <v>53</v>
      </c>
      <c r="H13" s="364">
        <v>3.1</v>
      </c>
      <c r="I13" s="365">
        <v>3.2</v>
      </c>
      <c r="J13" s="365">
        <v>3.2</v>
      </c>
      <c r="K13" s="365">
        <v>3.2</v>
      </c>
      <c r="L13" s="364">
        <v>3.7</v>
      </c>
      <c r="M13" s="366">
        <v>3.9</v>
      </c>
      <c r="N13" s="19">
        <v>3.7</v>
      </c>
      <c r="O13" s="318">
        <v>2.4</v>
      </c>
      <c r="P13" s="319">
        <f t="shared" si="0"/>
        <v>7.4</v>
      </c>
      <c r="Q13" s="320">
        <f t="shared" si="1"/>
        <v>3.1750000000000003</v>
      </c>
      <c r="R13" s="321">
        <f t="shared" si="2"/>
        <v>3.8</v>
      </c>
      <c r="S13" s="321"/>
      <c r="T13" s="21">
        <f t="shared" si="3"/>
        <v>16.775000000000002</v>
      </c>
      <c r="W13" s="322">
        <f t="shared" si="4"/>
        <v>3.1500000000000004</v>
      </c>
      <c r="X13" s="322">
        <f t="shared" si="4"/>
        <v>3.2</v>
      </c>
    </row>
    <row r="14" spans="1:36" s="290" customFormat="1" ht="27" customHeight="1">
      <c r="A14" s="675" t="s">
        <v>412</v>
      </c>
      <c r="B14" s="677"/>
      <c r="C14" s="677"/>
      <c r="D14" s="677"/>
      <c r="E14" s="677"/>
      <c r="F14" s="677"/>
      <c r="G14" s="677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</row>
    <row r="15" spans="1:36" s="304" customFormat="1" ht="16.5" customHeight="1">
      <c r="A15" s="293">
        <v>1</v>
      </c>
      <c r="B15" s="14" t="s">
        <v>40</v>
      </c>
      <c r="C15" s="13" t="s">
        <v>41</v>
      </c>
      <c r="D15" s="26" t="s">
        <v>36</v>
      </c>
      <c r="E15" s="70" t="s">
        <v>42</v>
      </c>
      <c r="F15" s="14" t="s">
        <v>38</v>
      </c>
      <c r="G15" s="27" t="s">
        <v>43</v>
      </c>
      <c r="H15" s="294">
        <v>8</v>
      </c>
      <c r="I15" s="295">
        <v>8.6999999999999993</v>
      </c>
      <c r="J15" s="295">
        <v>8.1999999999999993</v>
      </c>
      <c r="K15" s="295">
        <v>8.8000000000000007</v>
      </c>
      <c r="L15" s="294">
        <v>9.4</v>
      </c>
      <c r="M15" s="296">
        <v>8.8000000000000007</v>
      </c>
      <c r="N15" s="19">
        <v>9.4</v>
      </c>
      <c r="O15" s="318">
        <v>13.3</v>
      </c>
      <c r="P15" s="319">
        <f t="shared" ref="P15:P22" si="5">N15*2</f>
        <v>18.8</v>
      </c>
      <c r="Q15" s="320">
        <f t="shared" ref="Q15:Q22" si="6">SUM(W15,X15)/2</f>
        <v>8.875</v>
      </c>
      <c r="R15" s="321">
        <f t="shared" ref="R15:R22" si="7">SUM(L15:M15)/2</f>
        <v>9.1000000000000014</v>
      </c>
      <c r="S15" s="321"/>
      <c r="T15" s="21">
        <f t="shared" ref="T15:T22" si="8">SUM(O15:R15)-S15</f>
        <v>50.075000000000003</v>
      </c>
      <c r="W15" s="322">
        <v>9</v>
      </c>
      <c r="X15" s="322">
        <f t="shared" ref="W15:X22" si="9">SUM(I15,K15)/2</f>
        <v>8.75</v>
      </c>
    </row>
    <row r="16" spans="1:36" s="304" customFormat="1" ht="16.5" customHeight="1">
      <c r="A16" s="293">
        <v>2</v>
      </c>
      <c r="B16" s="12" t="s">
        <v>34</v>
      </c>
      <c r="C16" s="13" t="s">
        <v>35</v>
      </c>
      <c r="D16" s="13" t="s">
        <v>36</v>
      </c>
      <c r="E16" s="14" t="s">
        <v>37</v>
      </c>
      <c r="F16" s="15" t="s">
        <v>38</v>
      </c>
      <c r="G16" s="15" t="s">
        <v>39</v>
      </c>
      <c r="H16" s="294">
        <v>8.1999999999999993</v>
      </c>
      <c r="I16" s="295">
        <v>8</v>
      </c>
      <c r="J16" s="295">
        <v>8.1</v>
      </c>
      <c r="K16" s="295">
        <v>8.1999999999999993</v>
      </c>
      <c r="L16" s="294">
        <v>9.5</v>
      </c>
      <c r="M16" s="296">
        <v>9</v>
      </c>
      <c r="N16" s="57">
        <v>9.3000000000000007</v>
      </c>
      <c r="O16" s="318">
        <v>13.1</v>
      </c>
      <c r="P16" s="319">
        <f t="shared" si="5"/>
        <v>18.600000000000001</v>
      </c>
      <c r="Q16" s="320">
        <f t="shared" si="6"/>
        <v>8.125</v>
      </c>
      <c r="R16" s="321">
        <f t="shared" si="7"/>
        <v>9.25</v>
      </c>
      <c r="S16" s="321"/>
      <c r="T16" s="21">
        <f t="shared" si="8"/>
        <v>49.075000000000003</v>
      </c>
      <c r="W16" s="322">
        <f t="shared" si="9"/>
        <v>8.1499999999999986</v>
      </c>
      <c r="X16" s="322">
        <f t="shared" si="9"/>
        <v>8.1</v>
      </c>
    </row>
    <row r="17" spans="1:24" s="304" customFormat="1" ht="16.5" customHeight="1">
      <c r="A17" s="293">
        <v>3</v>
      </c>
      <c r="B17" s="28" t="s">
        <v>48</v>
      </c>
      <c r="C17" s="13" t="s">
        <v>49</v>
      </c>
      <c r="D17" s="14" t="s">
        <v>36</v>
      </c>
      <c r="E17" s="15" t="s">
        <v>46</v>
      </c>
      <c r="F17" s="15" t="s">
        <v>38</v>
      </c>
      <c r="G17" s="15" t="s">
        <v>47</v>
      </c>
      <c r="H17" s="294">
        <v>6.3</v>
      </c>
      <c r="I17" s="295">
        <v>6.6</v>
      </c>
      <c r="J17" s="295">
        <v>6.6</v>
      </c>
      <c r="K17" s="295">
        <v>6.8</v>
      </c>
      <c r="L17" s="294">
        <v>9</v>
      </c>
      <c r="M17" s="296">
        <v>8.6</v>
      </c>
      <c r="N17" s="19">
        <v>9.3000000000000007</v>
      </c>
      <c r="O17" s="318">
        <v>13.1</v>
      </c>
      <c r="P17" s="319">
        <f t="shared" si="5"/>
        <v>18.600000000000001</v>
      </c>
      <c r="Q17" s="320">
        <f t="shared" si="6"/>
        <v>6.5749999999999993</v>
      </c>
      <c r="R17" s="321">
        <f t="shared" si="7"/>
        <v>8.8000000000000007</v>
      </c>
      <c r="S17" s="321"/>
      <c r="T17" s="21">
        <f t="shared" si="8"/>
        <v>47.075000000000003</v>
      </c>
      <c r="W17" s="322">
        <f t="shared" si="9"/>
        <v>6.4499999999999993</v>
      </c>
      <c r="X17" s="322">
        <f t="shared" si="9"/>
        <v>6.6999999999999993</v>
      </c>
    </row>
    <row r="18" spans="1:24" s="304" customFormat="1" ht="16.5" customHeight="1">
      <c r="A18" s="293">
        <v>4</v>
      </c>
      <c r="B18" s="29" t="s">
        <v>50</v>
      </c>
      <c r="C18" s="30" t="s">
        <v>51</v>
      </c>
      <c r="D18" s="31" t="s">
        <v>36</v>
      </c>
      <c r="E18" s="28" t="s">
        <v>52</v>
      </c>
      <c r="F18" s="28" t="s">
        <v>38</v>
      </c>
      <c r="G18" s="523" t="s">
        <v>53</v>
      </c>
      <c r="H18" s="294">
        <v>7.4</v>
      </c>
      <c r="I18" s="295">
        <v>6.4</v>
      </c>
      <c r="J18" s="295">
        <v>7.1</v>
      </c>
      <c r="K18" s="295">
        <v>6.5</v>
      </c>
      <c r="L18" s="294">
        <v>8.6999999999999993</v>
      </c>
      <c r="M18" s="296">
        <v>8.6999999999999993</v>
      </c>
      <c r="N18" s="19">
        <v>8.9</v>
      </c>
      <c r="O18" s="318">
        <v>11.4</v>
      </c>
      <c r="P18" s="319">
        <f t="shared" si="5"/>
        <v>17.8</v>
      </c>
      <c r="Q18" s="320">
        <f t="shared" si="6"/>
        <v>6.85</v>
      </c>
      <c r="R18" s="321">
        <f t="shared" si="7"/>
        <v>8.6999999999999993</v>
      </c>
      <c r="S18" s="321"/>
      <c r="T18" s="21">
        <f t="shared" si="8"/>
        <v>44.75</v>
      </c>
      <c r="W18" s="322">
        <f t="shared" si="9"/>
        <v>7.25</v>
      </c>
      <c r="X18" s="322">
        <f t="shared" si="9"/>
        <v>6.45</v>
      </c>
    </row>
    <row r="19" spans="1:24" s="304" customFormat="1" ht="16.5" customHeight="1">
      <c r="A19" s="293">
        <v>5</v>
      </c>
      <c r="B19" s="33" t="s">
        <v>54</v>
      </c>
      <c r="C19" s="34" t="s">
        <v>49</v>
      </c>
      <c r="D19" s="33" t="s">
        <v>36</v>
      </c>
      <c r="E19" s="33" t="s">
        <v>55</v>
      </c>
      <c r="F19" s="14" t="s">
        <v>56</v>
      </c>
      <c r="G19" s="35" t="s">
        <v>57</v>
      </c>
      <c r="H19" s="294">
        <v>8.3000000000000007</v>
      </c>
      <c r="I19" s="295">
        <v>8.4</v>
      </c>
      <c r="J19" s="295">
        <v>8.5</v>
      </c>
      <c r="K19" s="295">
        <v>8.3000000000000007</v>
      </c>
      <c r="L19" s="294">
        <v>9.4</v>
      </c>
      <c r="M19" s="296">
        <v>8.8000000000000007</v>
      </c>
      <c r="N19" s="19">
        <v>9.6</v>
      </c>
      <c r="O19" s="318">
        <v>7</v>
      </c>
      <c r="P19" s="319">
        <f t="shared" si="5"/>
        <v>19.2</v>
      </c>
      <c r="Q19" s="320">
        <f t="shared" si="6"/>
        <v>8.375</v>
      </c>
      <c r="R19" s="321">
        <f t="shared" si="7"/>
        <v>9.1000000000000014</v>
      </c>
      <c r="S19" s="321"/>
      <c r="T19" s="21">
        <f t="shared" si="8"/>
        <v>43.675000000000004</v>
      </c>
      <c r="W19" s="322">
        <f t="shared" si="9"/>
        <v>8.4</v>
      </c>
      <c r="X19" s="322">
        <f t="shared" si="9"/>
        <v>8.3500000000000014</v>
      </c>
    </row>
    <row r="20" spans="1:24" s="304" customFormat="1" ht="16.5" customHeight="1">
      <c r="A20" s="293">
        <v>6</v>
      </c>
      <c r="B20" s="33" t="s">
        <v>58</v>
      </c>
      <c r="C20" s="34" t="s">
        <v>59</v>
      </c>
      <c r="D20" s="33" t="s">
        <v>36</v>
      </c>
      <c r="E20" s="33" t="s">
        <v>55</v>
      </c>
      <c r="F20" s="14" t="s">
        <v>56</v>
      </c>
      <c r="G20" s="35" t="s">
        <v>57</v>
      </c>
      <c r="H20" s="294">
        <v>5.0999999999999996</v>
      </c>
      <c r="I20" s="295">
        <v>5.5</v>
      </c>
      <c r="J20" s="295">
        <v>5.5</v>
      </c>
      <c r="K20" s="295">
        <v>5.6</v>
      </c>
      <c r="L20" s="294">
        <v>6.3</v>
      </c>
      <c r="M20" s="296">
        <v>6</v>
      </c>
      <c r="N20" s="57">
        <v>6.2</v>
      </c>
      <c r="O20" s="318">
        <v>5.9</v>
      </c>
      <c r="P20" s="319">
        <f t="shared" si="5"/>
        <v>12.4</v>
      </c>
      <c r="Q20" s="320">
        <f t="shared" si="6"/>
        <v>5.4249999999999998</v>
      </c>
      <c r="R20" s="321">
        <f t="shared" si="7"/>
        <v>6.15</v>
      </c>
      <c r="S20" s="321"/>
      <c r="T20" s="21">
        <f t="shared" si="8"/>
        <v>29.875</v>
      </c>
      <c r="W20" s="322">
        <f t="shared" si="9"/>
        <v>5.3</v>
      </c>
      <c r="X20" s="322">
        <f t="shared" si="9"/>
        <v>5.55</v>
      </c>
    </row>
    <row r="21" spans="1:24" s="304" customFormat="1" ht="16.5" customHeight="1">
      <c r="A21" s="293">
        <v>7</v>
      </c>
      <c r="B21" s="29" t="s">
        <v>60</v>
      </c>
      <c r="C21" s="36" t="s">
        <v>35</v>
      </c>
      <c r="D21" s="31" t="s">
        <v>36</v>
      </c>
      <c r="E21" s="28" t="s">
        <v>52</v>
      </c>
      <c r="F21" s="28" t="s">
        <v>38</v>
      </c>
      <c r="G21" s="32" t="s">
        <v>53</v>
      </c>
      <c r="H21" s="294">
        <v>3.5</v>
      </c>
      <c r="I21" s="295">
        <v>4</v>
      </c>
      <c r="J21" s="295">
        <v>3.6</v>
      </c>
      <c r="K21" s="295">
        <v>4</v>
      </c>
      <c r="L21" s="294">
        <v>4.4000000000000004</v>
      </c>
      <c r="M21" s="296">
        <v>4.7</v>
      </c>
      <c r="N21" s="19">
        <v>4.0999999999999996</v>
      </c>
      <c r="O21" s="318">
        <v>4.7</v>
      </c>
      <c r="P21" s="319">
        <f t="shared" si="5"/>
        <v>8.1999999999999993</v>
      </c>
      <c r="Q21" s="320">
        <f t="shared" si="6"/>
        <v>3.7749999999999999</v>
      </c>
      <c r="R21" s="321">
        <f t="shared" si="7"/>
        <v>4.5500000000000007</v>
      </c>
      <c r="S21" s="321"/>
      <c r="T21" s="21">
        <f t="shared" si="8"/>
        <v>21.224999999999998</v>
      </c>
      <c r="W21" s="322">
        <f t="shared" si="9"/>
        <v>3.55</v>
      </c>
      <c r="X21" s="322">
        <f t="shared" si="9"/>
        <v>4</v>
      </c>
    </row>
    <row r="22" spans="1:24" s="304" customFormat="1" ht="16.5" customHeight="1">
      <c r="A22" s="293">
        <v>8</v>
      </c>
      <c r="B22" s="28" t="s">
        <v>44</v>
      </c>
      <c r="C22" s="13" t="s">
        <v>45</v>
      </c>
      <c r="D22" s="14" t="s">
        <v>36</v>
      </c>
      <c r="E22" s="15" t="s">
        <v>46</v>
      </c>
      <c r="F22" s="15" t="s">
        <v>38</v>
      </c>
      <c r="G22" s="524" t="s">
        <v>47</v>
      </c>
      <c r="H22" s="294">
        <v>1.7</v>
      </c>
      <c r="I22" s="295">
        <v>1.5</v>
      </c>
      <c r="J22" s="295">
        <v>1.7</v>
      </c>
      <c r="K22" s="295">
        <v>1.5</v>
      </c>
      <c r="L22" s="294">
        <v>1.8</v>
      </c>
      <c r="M22" s="296">
        <v>1.8</v>
      </c>
      <c r="N22" s="19">
        <v>1.6</v>
      </c>
      <c r="O22" s="318">
        <v>2.5</v>
      </c>
      <c r="P22" s="319">
        <f t="shared" si="5"/>
        <v>3.2</v>
      </c>
      <c r="Q22" s="320">
        <f t="shared" si="6"/>
        <v>1.6</v>
      </c>
      <c r="R22" s="321">
        <f t="shared" si="7"/>
        <v>1.8</v>
      </c>
      <c r="S22" s="321"/>
      <c r="T22" s="21">
        <f t="shared" si="8"/>
        <v>9.1000000000000014</v>
      </c>
      <c r="W22" s="322">
        <f t="shared" si="9"/>
        <v>1.7</v>
      </c>
      <c r="X22" s="322">
        <f t="shared" si="9"/>
        <v>1.5</v>
      </c>
    </row>
    <row r="23" spans="1:24" ht="16.5">
      <c r="B23" s="374"/>
      <c r="C23" s="375"/>
      <c r="D23" s="376"/>
      <c r="E23" s="374"/>
      <c r="F23" s="376"/>
      <c r="G23" s="374"/>
    </row>
    <row r="24" spans="1:24" ht="16.5">
      <c r="B24" s="377"/>
      <c r="C24" s="375"/>
      <c r="D24" s="376"/>
      <c r="E24" s="374"/>
      <c r="F24" s="376"/>
      <c r="G24" s="374"/>
    </row>
    <row r="25" spans="1:24" s="207" customFormat="1" ht="12.6" customHeight="1">
      <c r="A25" s="667" t="s">
        <v>89</v>
      </c>
      <c r="B25" s="606"/>
      <c r="C25" s="323"/>
      <c r="D25" s="607" t="s">
        <v>90</v>
      </c>
      <c r="E25" s="668"/>
      <c r="F25" s="668"/>
      <c r="G25" s="324"/>
      <c r="H25" s="324"/>
      <c r="I25" s="324"/>
      <c r="J25" s="309"/>
      <c r="K25" s="678" t="s">
        <v>91</v>
      </c>
      <c r="L25" s="678"/>
      <c r="M25" s="678"/>
      <c r="N25" s="678"/>
      <c r="O25" s="63"/>
      <c r="P25" s="63"/>
      <c r="Q25" s="679" t="s">
        <v>92</v>
      </c>
      <c r="R25" s="679"/>
      <c r="S25" s="680"/>
      <c r="T25" s="680"/>
    </row>
    <row r="26" spans="1:24">
      <c r="F26" s="306"/>
      <c r="G26" s="305"/>
    </row>
    <row r="27" spans="1:24">
      <c r="F27" s="306"/>
      <c r="G27" s="305"/>
    </row>
    <row r="28" spans="1:24">
      <c r="F28" s="306"/>
      <c r="G28" s="305"/>
    </row>
    <row r="29" spans="1:24">
      <c r="F29" s="306"/>
      <c r="G29" s="305"/>
    </row>
    <row r="30" spans="1:24">
      <c r="F30" s="306"/>
      <c r="G30" s="305"/>
    </row>
    <row r="31" spans="1:24">
      <c r="F31" s="306"/>
      <c r="G31" s="305"/>
    </row>
    <row r="32" spans="1:24">
      <c r="F32" s="306"/>
      <c r="G32" s="305"/>
    </row>
    <row r="33" spans="6:7">
      <c r="F33" s="306"/>
      <c r="G33" s="305"/>
    </row>
    <row r="34" spans="6:7">
      <c r="F34" s="306"/>
      <c r="G34" s="305"/>
    </row>
    <row r="35" spans="6:7">
      <c r="F35" s="306"/>
      <c r="G35" s="305"/>
    </row>
    <row r="36" spans="6:7">
      <c r="F36" s="306"/>
      <c r="G36" s="305"/>
    </row>
    <row r="37" spans="6:7">
      <c r="F37" s="306"/>
      <c r="G37" s="305"/>
    </row>
  </sheetData>
  <sortState ref="B15:T22">
    <sortCondition descending="1" ref="T15:T22"/>
  </sortState>
  <mergeCells count="24">
    <mergeCell ref="Q3:Q4"/>
    <mergeCell ref="R3:R4"/>
    <mergeCell ref="A5:T5"/>
    <mergeCell ref="A14:T14"/>
    <mergeCell ref="A25:B25"/>
    <mergeCell ref="D25:F25"/>
    <mergeCell ref="K25:N25"/>
    <mergeCell ref="Q25:T25"/>
    <mergeCell ref="A1:T1"/>
    <mergeCell ref="A2:B2"/>
    <mergeCell ref="S2:T2"/>
    <mergeCell ref="A3:A4"/>
    <mergeCell ref="B3:B4"/>
    <mergeCell ref="C3:C4"/>
    <mergeCell ref="D3:D4"/>
    <mergeCell ref="E3:E4"/>
    <mergeCell ref="F3:F4"/>
    <mergeCell ref="G3:G4"/>
    <mergeCell ref="S3:S4"/>
    <mergeCell ref="T3:T4"/>
    <mergeCell ref="H3:K3"/>
    <mergeCell ref="L3:M3"/>
    <mergeCell ref="O3:O4"/>
    <mergeCell ref="P3:P4"/>
  </mergeCells>
  <phoneticPr fontId="27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89" orientation="landscape" copies="1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 enableFormatConditionsCalculation="0">
    <pageSetUpPr fitToPage="1"/>
  </sheetPr>
  <dimension ref="A1:P107"/>
  <sheetViews>
    <sheetView zoomScale="94" zoomScaleNormal="150" zoomScaleSheetLayoutView="100" zoomScalePageLayoutView="150" workbookViewId="0">
      <selection activeCell="B32" sqref="B32:B35"/>
    </sheetView>
  </sheetViews>
  <sheetFormatPr defaultColWidth="9.109375" defaultRowHeight="12.75"/>
  <cols>
    <col min="1" max="1" width="4.77734375" style="196" customWidth="1"/>
    <col min="2" max="2" width="38" style="196" customWidth="1"/>
    <col min="3" max="3" width="29.77734375" style="194" customWidth="1"/>
    <col min="4" max="9" width="5.6640625" style="196" customWidth="1"/>
    <col min="10" max="10" width="9.44140625" style="196" customWidth="1"/>
    <col min="11" max="12" width="7.33203125" style="196" customWidth="1"/>
    <col min="13" max="13" width="6.44140625" style="196" customWidth="1"/>
    <col min="14" max="14" width="8.77734375" style="196" customWidth="1"/>
    <col min="15" max="15" width="11.44140625" style="447" customWidth="1"/>
    <col min="16" max="16384" width="9.109375" style="196"/>
  </cols>
  <sheetData>
    <row r="1" spans="1:16" s="390" customFormat="1" ht="15.75">
      <c r="A1" s="708" t="s">
        <v>395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6" s="390" customFormat="1" ht="12.75" customHeight="1">
      <c r="A2" s="709" t="s">
        <v>396</v>
      </c>
      <c r="B2" s="709"/>
      <c r="C2" s="391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3" t="s">
        <v>93</v>
      </c>
    </row>
    <row r="3" spans="1:16" s="394" customFormat="1" ht="13.5" customHeight="1">
      <c r="A3" s="710" t="s">
        <v>4</v>
      </c>
      <c r="B3" s="712" t="s">
        <v>397</v>
      </c>
      <c r="C3" s="712" t="s">
        <v>398</v>
      </c>
      <c r="D3" s="719" t="s">
        <v>388</v>
      </c>
      <c r="E3" s="720"/>
      <c r="F3" s="720"/>
      <c r="G3" s="720"/>
      <c r="H3" s="719" t="s">
        <v>318</v>
      </c>
      <c r="I3" s="721"/>
      <c r="J3" s="712" t="s">
        <v>399</v>
      </c>
      <c r="K3" s="714" t="s">
        <v>318</v>
      </c>
      <c r="L3" s="712" t="s">
        <v>17</v>
      </c>
      <c r="M3" s="710" t="s">
        <v>400</v>
      </c>
      <c r="N3" s="717" t="s">
        <v>401</v>
      </c>
      <c r="O3" s="717" t="s">
        <v>21</v>
      </c>
    </row>
    <row r="4" spans="1:16" s="394" customFormat="1" ht="33.75" customHeight="1">
      <c r="A4" s="711"/>
      <c r="B4" s="713"/>
      <c r="C4" s="713"/>
      <c r="D4" s="395" t="s">
        <v>26</v>
      </c>
      <c r="E4" s="395" t="s">
        <v>27</v>
      </c>
      <c r="F4" s="395" t="s">
        <v>28</v>
      </c>
      <c r="G4" s="395" t="s">
        <v>29</v>
      </c>
      <c r="H4" s="395" t="s">
        <v>26</v>
      </c>
      <c r="I4" s="395" t="s">
        <v>27</v>
      </c>
      <c r="J4" s="713"/>
      <c r="K4" s="715"/>
      <c r="L4" s="713"/>
      <c r="M4" s="716"/>
      <c r="N4" s="718"/>
      <c r="O4" s="718"/>
    </row>
    <row r="5" spans="1:16" s="400" customFormat="1" ht="13.5" customHeight="1">
      <c r="A5" s="396">
        <v>1</v>
      </c>
      <c r="B5" s="396">
        <v>2</v>
      </c>
      <c r="C5" s="397">
        <v>3</v>
      </c>
      <c r="D5" s="702">
        <v>4</v>
      </c>
      <c r="E5" s="703"/>
      <c r="F5" s="703"/>
      <c r="G5" s="703"/>
      <c r="H5" s="703"/>
      <c r="I5" s="703"/>
      <c r="J5" s="398">
        <v>5</v>
      </c>
      <c r="K5" s="398">
        <v>6</v>
      </c>
      <c r="L5" s="398">
        <v>6</v>
      </c>
      <c r="M5" s="398">
        <v>7</v>
      </c>
      <c r="N5" s="398">
        <v>8</v>
      </c>
      <c r="O5" s="399">
        <v>9</v>
      </c>
    </row>
    <row r="6" spans="1:16" s="390" customFormat="1" ht="20.100000000000001" customHeight="1" thickBot="1">
      <c r="A6" s="704" t="s">
        <v>402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6"/>
      <c r="P6" s="401"/>
    </row>
    <row r="7" spans="1:16" s="408" customFormat="1" ht="11.25" customHeight="1" thickBot="1">
      <c r="A7" s="691">
        <v>1</v>
      </c>
      <c r="B7" s="687" t="s">
        <v>406</v>
      </c>
      <c r="C7" s="423" t="s">
        <v>407</v>
      </c>
      <c r="D7" s="403">
        <v>8.4</v>
      </c>
      <c r="E7" s="403">
        <v>8.4</v>
      </c>
      <c r="F7" s="403">
        <v>8.4</v>
      </c>
      <c r="G7" s="403">
        <v>8.5</v>
      </c>
      <c r="H7" s="449">
        <v>9.3000000000000007</v>
      </c>
      <c r="I7" s="403">
        <v>9.3000000000000007</v>
      </c>
      <c r="J7" s="404">
        <f>SUM(D7:G7)-MIN(D7:G7)-MAX(D7:G7)</f>
        <v>16.800000000000004</v>
      </c>
      <c r="K7" s="448">
        <f>AVERAGE(H7:I7)</f>
        <v>9.3000000000000007</v>
      </c>
      <c r="L7" s="405">
        <v>10.5</v>
      </c>
      <c r="M7" s="406">
        <v>14.88</v>
      </c>
      <c r="N7" s="407">
        <f>SUM(J7:M7)</f>
        <v>51.480000000000011</v>
      </c>
      <c r="O7" s="681">
        <f>SUM(N7:N9)</f>
        <v>156.25000000000003</v>
      </c>
    </row>
    <row r="8" spans="1:16" s="408" customFormat="1" ht="11.25" customHeight="1" thickBot="1">
      <c r="A8" s="692"/>
      <c r="B8" s="687"/>
      <c r="C8" s="423" t="s">
        <v>153</v>
      </c>
      <c r="D8" s="410">
        <v>8.1999999999999993</v>
      </c>
      <c r="E8" s="410">
        <v>8</v>
      </c>
      <c r="F8" s="410">
        <v>8.5</v>
      </c>
      <c r="G8" s="410">
        <v>8</v>
      </c>
      <c r="H8" s="450">
        <v>9.3000000000000007</v>
      </c>
      <c r="I8" s="410">
        <v>9.4</v>
      </c>
      <c r="J8" s="404">
        <f>SUM(D8:G8)-MIN(D8:G8)-MAX(D8:G8)</f>
        <v>16.200000000000003</v>
      </c>
      <c r="K8" s="448">
        <f t="shared" ref="K8:K9" si="0">AVERAGE(H8:I8)</f>
        <v>9.3500000000000014</v>
      </c>
      <c r="L8" s="411">
        <v>9.1</v>
      </c>
      <c r="M8" s="412">
        <v>15.125</v>
      </c>
      <c r="N8" s="413">
        <f>SUM(J8:M8)</f>
        <v>49.775000000000006</v>
      </c>
      <c r="O8" s="682"/>
    </row>
    <row r="9" spans="1:16" s="408" customFormat="1" ht="11.25" customHeight="1">
      <c r="A9" s="692"/>
      <c r="B9" s="707"/>
      <c r="C9" s="423" t="s">
        <v>126</v>
      </c>
      <c r="D9" s="410">
        <v>8.5</v>
      </c>
      <c r="E9" s="410">
        <v>8.6999999999999993</v>
      </c>
      <c r="F9" s="410">
        <v>8.6999999999999993</v>
      </c>
      <c r="G9" s="410">
        <v>8.6</v>
      </c>
      <c r="H9" s="450">
        <v>9.3000000000000007</v>
      </c>
      <c r="I9" s="410">
        <v>9.4</v>
      </c>
      <c r="J9" s="404">
        <f>SUM(D9:G9)-MIN(D9:G9)-MAX(D9:G9)</f>
        <v>17.3</v>
      </c>
      <c r="K9" s="448">
        <f t="shared" si="0"/>
        <v>9.3500000000000014</v>
      </c>
      <c r="L9" s="411">
        <v>13.1</v>
      </c>
      <c r="M9" s="412">
        <v>15.244999999999999</v>
      </c>
      <c r="N9" s="413">
        <f>SUM(J9:M9)</f>
        <v>54.994999999999997</v>
      </c>
      <c r="O9" s="682"/>
    </row>
    <row r="10" spans="1:16" s="408" customFormat="1" ht="11.25" customHeight="1" thickBot="1">
      <c r="A10" s="693"/>
      <c r="B10" s="688"/>
      <c r="C10" s="423" t="s">
        <v>127</v>
      </c>
      <c r="D10" s="416"/>
      <c r="E10" s="416"/>
      <c r="F10" s="416"/>
      <c r="G10" s="416"/>
      <c r="H10" s="416"/>
      <c r="I10" s="416"/>
      <c r="J10" s="417"/>
      <c r="K10" s="419"/>
      <c r="L10" s="418"/>
      <c r="M10" s="419"/>
      <c r="N10" s="420"/>
      <c r="O10" s="421"/>
    </row>
    <row r="11" spans="1:16" s="390" customFormat="1" ht="11.25" customHeight="1" thickBot="1">
      <c r="A11" s="683">
        <v>2</v>
      </c>
      <c r="B11" s="686" t="s">
        <v>405</v>
      </c>
      <c r="C11" s="150" t="s">
        <v>130</v>
      </c>
      <c r="D11" s="403">
        <v>7.7</v>
      </c>
      <c r="E11" s="403">
        <v>7.6</v>
      </c>
      <c r="F11" s="403">
        <v>7.3</v>
      </c>
      <c r="G11" s="403">
        <v>7.5</v>
      </c>
      <c r="H11" s="449">
        <v>9</v>
      </c>
      <c r="I11" s="403">
        <v>9.1</v>
      </c>
      <c r="J11" s="404">
        <f>SUM(D11:G11)-MIN(D11:G11)-MAX(D11:G11)</f>
        <v>15.100000000000001</v>
      </c>
      <c r="K11" s="448">
        <f>AVERAGE(H11:I11)</f>
        <v>9.0500000000000007</v>
      </c>
      <c r="L11" s="405">
        <v>8.1999999999999993</v>
      </c>
      <c r="M11" s="406">
        <v>15.11</v>
      </c>
      <c r="N11" s="407">
        <f>SUM(J11:M11)</f>
        <v>47.46</v>
      </c>
      <c r="O11" s="681">
        <f>SUM(N11:N13)</f>
        <v>138.88</v>
      </c>
      <c r="P11" s="401"/>
    </row>
    <row r="12" spans="1:16" s="390" customFormat="1" ht="11.25" customHeight="1" thickBot="1">
      <c r="A12" s="684"/>
      <c r="B12" s="687"/>
      <c r="C12" s="152" t="s">
        <v>134</v>
      </c>
      <c r="D12" s="410">
        <v>6.9</v>
      </c>
      <c r="E12" s="410">
        <v>7.1</v>
      </c>
      <c r="F12" s="410">
        <v>7.2</v>
      </c>
      <c r="G12" s="410">
        <v>7.1</v>
      </c>
      <c r="H12" s="450">
        <v>9.5</v>
      </c>
      <c r="I12" s="410">
        <v>9.4</v>
      </c>
      <c r="J12" s="404">
        <f>SUM(D12:G12)-MIN(D12:G12)-MAX(D12:G12)</f>
        <v>14.2</v>
      </c>
      <c r="K12" s="448">
        <f t="shared" ref="K12:K13" si="1">AVERAGE(H12:I12)</f>
        <v>9.4499999999999993</v>
      </c>
      <c r="L12" s="411">
        <v>8.3000000000000007</v>
      </c>
      <c r="M12" s="412">
        <v>14.33</v>
      </c>
      <c r="N12" s="413">
        <f>SUM(J12:M12)</f>
        <v>46.28</v>
      </c>
      <c r="O12" s="682"/>
      <c r="P12" s="401"/>
    </row>
    <row r="13" spans="1:16" s="390" customFormat="1" ht="11.25" customHeight="1">
      <c r="A13" s="684"/>
      <c r="B13" s="687"/>
      <c r="C13" s="151" t="s">
        <v>135</v>
      </c>
      <c r="D13" s="414">
        <v>7.2</v>
      </c>
      <c r="E13" s="410">
        <v>7.4</v>
      </c>
      <c r="F13" s="410">
        <v>7</v>
      </c>
      <c r="G13" s="410">
        <v>7.2</v>
      </c>
      <c r="H13" s="450">
        <v>9</v>
      </c>
      <c r="I13" s="410">
        <v>9.3000000000000007</v>
      </c>
      <c r="J13" s="404">
        <f>SUM(D13:G13)-MIN(D13:G13)-MAX(D13:G13)</f>
        <v>14.4</v>
      </c>
      <c r="K13" s="448">
        <f t="shared" si="1"/>
        <v>9.15</v>
      </c>
      <c r="L13" s="411">
        <v>7.6</v>
      </c>
      <c r="M13" s="412">
        <v>13.99</v>
      </c>
      <c r="N13" s="413">
        <f>SUM(J13:M13)</f>
        <v>45.14</v>
      </c>
      <c r="O13" s="682"/>
      <c r="P13" s="401"/>
    </row>
    <row r="14" spans="1:16" s="390" customFormat="1" ht="11.25" customHeight="1" thickBot="1">
      <c r="A14" s="685"/>
      <c r="B14" s="688"/>
      <c r="C14" s="152" t="s">
        <v>132</v>
      </c>
      <c r="D14" s="416"/>
      <c r="E14" s="416"/>
      <c r="F14" s="416"/>
      <c r="G14" s="416"/>
      <c r="H14" s="451"/>
      <c r="I14" s="416"/>
      <c r="J14" s="417"/>
      <c r="K14" s="419"/>
      <c r="L14" s="418"/>
      <c r="M14" s="422"/>
      <c r="N14" s="420"/>
      <c r="O14" s="421"/>
      <c r="P14" s="401"/>
    </row>
    <row r="15" spans="1:16" s="408" customFormat="1" ht="11.25" customHeight="1" thickBot="1">
      <c r="A15" s="691">
        <v>3</v>
      </c>
      <c r="B15" s="694" t="s">
        <v>403</v>
      </c>
      <c r="C15" s="402" t="s">
        <v>133</v>
      </c>
      <c r="D15" s="403">
        <v>7.4</v>
      </c>
      <c r="E15" s="403">
        <v>7.5</v>
      </c>
      <c r="F15" s="403">
        <v>7.5</v>
      </c>
      <c r="G15" s="403">
        <v>7.4</v>
      </c>
      <c r="H15" s="449">
        <v>9.5</v>
      </c>
      <c r="I15" s="403">
        <v>9.1</v>
      </c>
      <c r="J15" s="404">
        <f>SUM(D15:G15)-MIN(D15:G15)-MAX(D15:G15)</f>
        <v>14.899999999999999</v>
      </c>
      <c r="K15" s="448">
        <f>AVERAGE(H15:I15)</f>
        <v>9.3000000000000007</v>
      </c>
      <c r="L15" s="405">
        <v>7</v>
      </c>
      <c r="M15" s="406">
        <v>13.82</v>
      </c>
      <c r="N15" s="413">
        <f>SUM(J15:M15)</f>
        <v>45.019999999999996</v>
      </c>
      <c r="O15" s="681">
        <f>SUM(N15:N17)</f>
        <v>135.27499999999998</v>
      </c>
    </row>
    <row r="16" spans="1:16" s="408" customFormat="1" ht="11.25" customHeight="1" thickBot="1">
      <c r="A16" s="692"/>
      <c r="B16" s="695"/>
      <c r="C16" s="409" t="s">
        <v>170</v>
      </c>
      <c r="D16" s="410">
        <v>7.4</v>
      </c>
      <c r="E16" s="410">
        <v>7.4</v>
      </c>
      <c r="F16" s="410">
        <v>7.6</v>
      </c>
      <c r="G16" s="410">
        <v>7.5</v>
      </c>
      <c r="H16" s="450">
        <v>9.1999999999999993</v>
      </c>
      <c r="I16" s="410">
        <v>9</v>
      </c>
      <c r="J16" s="404">
        <f t="shared" ref="J16:J17" si="2">SUM(D16:G16)-MIN(D16:G16)-MAX(D16:G16)</f>
        <v>14.9</v>
      </c>
      <c r="K16" s="448">
        <f t="shared" ref="K16:K17" si="3">AVERAGE(H16:I16)</f>
        <v>9.1</v>
      </c>
      <c r="L16" s="411">
        <v>7</v>
      </c>
      <c r="M16" s="412">
        <v>14.744999999999999</v>
      </c>
      <c r="N16" s="413">
        <f>SUM(J16:M16)</f>
        <v>45.744999999999997</v>
      </c>
      <c r="O16" s="682"/>
    </row>
    <row r="17" spans="1:16" s="408" customFormat="1" ht="11.25" customHeight="1">
      <c r="A17" s="692"/>
      <c r="B17" s="696"/>
      <c r="C17" s="409" t="s">
        <v>138</v>
      </c>
      <c r="D17" s="414">
        <v>7.4</v>
      </c>
      <c r="E17" s="410">
        <v>7.6</v>
      </c>
      <c r="F17" s="410">
        <v>7.7</v>
      </c>
      <c r="G17" s="410">
        <v>7.9</v>
      </c>
      <c r="H17" s="450">
        <v>9</v>
      </c>
      <c r="I17" s="410">
        <v>9.1</v>
      </c>
      <c r="J17" s="404">
        <f t="shared" si="2"/>
        <v>15.300000000000002</v>
      </c>
      <c r="K17" s="448">
        <f t="shared" si="3"/>
        <v>9.0500000000000007</v>
      </c>
      <c r="L17" s="411">
        <v>5.5</v>
      </c>
      <c r="M17" s="412">
        <v>14.66</v>
      </c>
      <c r="N17" s="413">
        <f>SUM(J17:M17)</f>
        <v>44.510000000000005</v>
      </c>
      <c r="O17" s="682"/>
    </row>
    <row r="18" spans="1:16" s="408" customFormat="1" ht="11.25" customHeight="1" thickBot="1">
      <c r="A18" s="693"/>
      <c r="B18" s="697"/>
      <c r="C18" s="415" t="s">
        <v>146</v>
      </c>
      <c r="D18" s="416"/>
      <c r="E18" s="416"/>
      <c r="F18" s="416"/>
      <c r="G18" s="416"/>
      <c r="H18" s="451"/>
      <c r="I18" s="416"/>
      <c r="J18" s="417"/>
      <c r="K18" s="419"/>
      <c r="L18" s="418"/>
      <c r="M18" s="419"/>
      <c r="N18" s="420"/>
      <c r="O18" s="421"/>
    </row>
    <row r="19" spans="1:16" s="390" customFormat="1" ht="11.25" customHeight="1" thickBot="1">
      <c r="A19" s="683">
        <v>4</v>
      </c>
      <c r="B19" s="699" t="s">
        <v>404</v>
      </c>
      <c r="C19" s="409" t="s">
        <v>137</v>
      </c>
      <c r="D19" s="403">
        <v>6.9</v>
      </c>
      <c r="E19" s="403">
        <v>7.1</v>
      </c>
      <c r="F19" s="403">
        <v>7</v>
      </c>
      <c r="G19" s="403">
        <v>7.1</v>
      </c>
      <c r="H19" s="449">
        <v>9.3000000000000007</v>
      </c>
      <c r="I19" s="403">
        <v>9.1</v>
      </c>
      <c r="J19" s="404">
        <f>SUM(D19:G19)-MIN(D19:G19)-MAX(D19:G19)</f>
        <v>14.100000000000003</v>
      </c>
      <c r="K19" s="448">
        <f>AVERAGE(H19:I19)</f>
        <v>9.1999999999999993</v>
      </c>
      <c r="L19" s="405">
        <v>7</v>
      </c>
      <c r="M19" s="406">
        <v>13.88</v>
      </c>
      <c r="N19" s="407">
        <f>SUM(J19:M19)</f>
        <v>44.180000000000007</v>
      </c>
      <c r="O19" s="681">
        <f>SUM(N19:N21)</f>
        <v>130.60500000000002</v>
      </c>
      <c r="P19" s="401"/>
    </row>
    <row r="20" spans="1:16" s="390" customFormat="1" ht="11.25" customHeight="1" thickBot="1">
      <c r="A20" s="684"/>
      <c r="B20" s="700"/>
      <c r="C20" s="409" t="s">
        <v>139</v>
      </c>
      <c r="D20" s="410">
        <v>6.5</v>
      </c>
      <c r="E20" s="410">
        <v>5.9</v>
      </c>
      <c r="F20" s="410">
        <v>6.1</v>
      </c>
      <c r="G20" s="410">
        <v>5.7</v>
      </c>
      <c r="H20" s="450">
        <v>9.1999999999999993</v>
      </c>
      <c r="I20" s="410">
        <v>9</v>
      </c>
      <c r="J20" s="404">
        <f t="shared" ref="J20:J21" si="4">SUM(D20:G20)-MIN(D20:G20)-MAX(D20:G20)</f>
        <v>12</v>
      </c>
      <c r="K20" s="448">
        <f t="shared" ref="K20:K21" si="5">AVERAGE(H20:I20)</f>
        <v>9.1</v>
      </c>
      <c r="L20" s="411">
        <v>7.8</v>
      </c>
      <c r="M20" s="412">
        <v>14.115</v>
      </c>
      <c r="N20" s="413">
        <f>SUM(J20:M20)</f>
        <v>43.015000000000001</v>
      </c>
      <c r="O20" s="682"/>
      <c r="P20" s="401"/>
    </row>
    <row r="21" spans="1:16" s="390" customFormat="1" ht="11.25" customHeight="1">
      <c r="A21" s="684"/>
      <c r="B21" s="700"/>
      <c r="C21" s="415" t="s">
        <v>172</v>
      </c>
      <c r="D21" s="414">
        <v>6.6</v>
      </c>
      <c r="E21" s="410">
        <v>6.5</v>
      </c>
      <c r="F21" s="410">
        <v>6.4</v>
      </c>
      <c r="G21" s="410">
        <v>6.6</v>
      </c>
      <c r="H21" s="450">
        <v>9.4</v>
      </c>
      <c r="I21" s="410">
        <v>9.4</v>
      </c>
      <c r="J21" s="404">
        <f t="shared" si="4"/>
        <v>13.100000000000003</v>
      </c>
      <c r="K21" s="448">
        <f t="shared" si="5"/>
        <v>9.4</v>
      </c>
      <c r="L21" s="411">
        <v>6.4</v>
      </c>
      <c r="M21" s="412">
        <v>14.51</v>
      </c>
      <c r="N21" s="413">
        <f>SUM(J21:M21)</f>
        <v>43.410000000000004</v>
      </c>
      <c r="O21" s="682"/>
      <c r="P21" s="401"/>
    </row>
    <row r="22" spans="1:16" s="390" customFormat="1" ht="11.25" customHeight="1" thickBot="1">
      <c r="A22" s="685"/>
      <c r="B22" s="701"/>
      <c r="C22" s="402" t="s">
        <v>141</v>
      </c>
      <c r="D22" s="416"/>
      <c r="E22" s="416"/>
      <c r="F22" s="416"/>
      <c r="G22" s="416"/>
      <c r="H22" s="451"/>
      <c r="I22" s="416"/>
      <c r="J22" s="417"/>
      <c r="K22" s="419"/>
      <c r="L22" s="418"/>
      <c r="M22" s="422"/>
      <c r="N22" s="420"/>
      <c r="O22" s="421"/>
      <c r="P22" s="401"/>
    </row>
    <row r="23" spans="1:16" s="390" customFormat="1" ht="19.5" customHeight="1" thickBot="1">
      <c r="A23" s="698" t="s">
        <v>408</v>
      </c>
      <c r="B23" s="698"/>
      <c r="C23" s="698"/>
      <c r="D23" s="698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401"/>
    </row>
    <row r="24" spans="1:16" s="408" customFormat="1" ht="11.25" customHeight="1" thickBot="1">
      <c r="A24" s="691">
        <v>1</v>
      </c>
      <c r="B24" s="687" t="s">
        <v>406</v>
      </c>
      <c r="C24" s="159" t="s">
        <v>177</v>
      </c>
      <c r="D24" s="403">
        <v>8.1999999999999993</v>
      </c>
      <c r="E24" s="403">
        <v>8</v>
      </c>
      <c r="F24" s="403">
        <v>8.1999999999999993</v>
      </c>
      <c r="G24" s="403">
        <v>8.1</v>
      </c>
      <c r="H24" s="449">
        <v>9.3000000000000007</v>
      </c>
      <c r="I24" s="403">
        <v>9.3000000000000007</v>
      </c>
      <c r="J24" s="404">
        <f t="shared" ref="J24:J26" si="6">SUM(D24:G24)-MIN(D24:G24)-MAX(D24:G24)</f>
        <v>16.3</v>
      </c>
      <c r="K24" s="448">
        <f>AVERAGE(H24:I24)</f>
        <v>9.3000000000000007</v>
      </c>
      <c r="L24" s="405">
        <v>13.3</v>
      </c>
      <c r="M24" s="406">
        <v>15.75</v>
      </c>
      <c r="N24" s="407">
        <f>SUM(J24:M24)</f>
        <v>54.650000000000006</v>
      </c>
      <c r="O24" s="681">
        <f>SUM(N24:N26)</f>
        <v>163.01000000000002</v>
      </c>
    </row>
    <row r="25" spans="1:16" s="408" customFormat="1" ht="11.25" customHeight="1" thickBot="1">
      <c r="A25" s="692"/>
      <c r="B25" s="687"/>
      <c r="C25" s="428" t="s">
        <v>176</v>
      </c>
      <c r="D25" s="410">
        <v>8.3000000000000007</v>
      </c>
      <c r="E25" s="410">
        <v>8.3000000000000007</v>
      </c>
      <c r="F25" s="410">
        <v>8.1999999999999993</v>
      </c>
      <c r="G25" s="410">
        <v>8.4</v>
      </c>
      <c r="H25" s="450">
        <v>9.6</v>
      </c>
      <c r="I25" s="410">
        <v>9.5</v>
      </c>
      <c r="J25" s="404">
        <f t="shared" si="6"/>
        <v>16.600000000000001</v>
      </c>
      <c r="K25" s="411">
        <f>AVERAGE(H25:I25)</f>
        <v>9.5500000000000007</v>
      </c>
      <c r="L25" s="411">
        <v>13.3</v>
      </c>
      <c r="M25" s="412">
        <v>15.6</v>
      </c>
      <c r="N25" s="413">
        <f>SUM(J25:M25)</f>
        <v>55.050000000000004</v>
      </c>
      <c r="O25" s="682"/>
    </row>
    <row r="26" spans="1:16" s="408" customFormat="1" ht="11.25" customHeight="1">
      <c r="A26" s="692"/>
      <c r="B26" s="687"/>
      <c r="C26" s="430" t="s">
        <v>179</v>
      </c>
      <c r="D26" s="414">
        <v>7.6</v>
      </c>
      <c r="E26" s="410">
        <v>7.5</v>
      </c>
      <c r="F26" s="410">
        <v>7.4</v>
      </c>
      <c r="G26" s="410">
        <v>7.4</v>
      </c>
      <c r="H26" s="450">
        <v>8.6</v>
      </c>
      <c r="I26" s="410">
        <v>8.6999999999999993</v>
      </c>
      <c r="J26" s="404">
        <f t="shared" si="6"/>
        <v>14.9</v>
      </c>
      <c r="K26" s="411">
        <f>AVERAGE(H26:I26)</f>
        <v>8.6499999999999986</v>
      </c>
      <c r="L26" s="411">
        <v>13.3</v>
      </c>
      <c r="M26" s="412">
        <v>16.46</v>
      </c>
      <c r="N26" s="413">
        <f>SUM(J26:M26)</f>
        <v>53.309999999999995</v>
      </c>
      <c r="O26" s="682"/>
    </row>
    <row r="27" spans="1:16" s="408" customFormat="1" ht="11.25" customHeight="1" thickBot="1">
      <c r="A27" s="693"/>
      <c r="B27" s="688"/>
      <c r="C27" s="429" t="s">
        <v>178</v>
      </c>
      <c r="D27" s="416"/>
      <c r="E27" s="416"/>
      <c r="F27" s="416"/>
      <c r="G27" s="416"/>
      <c r="H27" s="451"/>
      <c r="I27" s="416"/>
      <c r="J27" s="417"/>
      <c r="K27" s="418"/>
      <c r="L27" s="418"/>
      <c r="M27" s="419"/>
      <c r="N27" s="420"/>
      <c r="O27" s="421"/>
    </row>
    <row r="28" spans="1:16" s="390" customFormat="1" ht="11.25" customHeight="1" thickBot="1">
      <c r="A28" s="683">
        <v>2</v>
      </c>
      <c r="B28" s="686" t="s">
        <v>403</v>
      </c>
      <c r="C28" s="424" t="s">
        <v>189</v>
      </c>
      <c r="D28" s="403">
        <v>7</v>
      </c>
      <c r="E28" s="403">
        <v>7.1</v>
      </c>
      <c r="F28" s="403">
        <v>7.2</v>
      </c>
      <c r="G28" s="403">
        <v>7.1</v>
      </c>
      <c r="H28" s="449">
        <v>8.8000000000000007</v>
      </c>
      <c r="I28" s="403">
        <v>8.8000000000000007</v>
      </c>
      <c r="J28" s="404">
        <f t="shared" ref="J28:J30" si="7">SUM(D28:G28)-MIN(D28:G28)-MAX(D28:G28)</f>
        <v>14.2</v>
      </c>
      <c r="K28" s="448">
        <f>AVERAGE(H28:I28)</f>
        <v>8.8000000000000007</v>
      </c>
      <c r="L28" s="405">
        <v>11.1</v>
      </c>
      <c r="M28" s="406">
        <v>15.32</v>
      </c>
      <c r="N28" s="407">
        <f>SUM(J28:M28)</f>
        <v>49.42</v>
      </c>
      <c r="O28" s="681">
        <f>SUM(N28:N30)</f>
        <v>151.51499999999999</v>
      </c>
      <c r="P28" s="401"/>
    </row>
    <row r="29" spans="1:16" s="390" customFormat="1" ht="11.25" customHeight="1" thickBot="1">
      <c r="A29" s="684"/>
      <c r="B29" s="687"/>
      <c r="C29" s="425" t="s">
        <v>188</v>
      </c>
      <c r="D29" s="410">
        <v>7.2</v>
      </c>
      <c r="E29" s="410">
        <v>7.1</v>
      </c>
      <c r="F29" s="410">
        <v>7</v>
      </c>
      <c r="G29" s="410">
        <v>6.9</v>
      </c>
      <c r="H29" s="450">
        <v>9.3000000000000007</v>
      </c>
      <c r="I29" s="410">
        <v>9.1999999999999993</v>
      </c>
      <c r="J29" s="404">
        <f t="shared" si="7"/>
        <v>14.100000000000005</v>
      </c>
      <c r="K29" s="448">
        <f t="shared" ref="K29:K30" si="8">AVERAGE(H29:I29)</f>
        <v>9.25</v>
      </c>
      <c r="L29" s="411">
        <v>11.6</v>
      </c>
      <c r="M29" s="412">
        <v>15.645</v>
      </c>
      <c r="N29" s="413">
        <f>SUM(J29:M29)</f>
        <v>50.594999999999999</v>
      </c>
      <c r="O29" s="682"/>
      <c r="P29" s="401"/>
    </row>
    <row r="30" spans="1:16" s="390" customFormat="1" ht="11.25" customHeight="1">
      <c r="A30" s="684"/>
      <c r="B30" s="687"/>
      <c r="C30" s="431" t="s">
        <v>191</v>
      </c>
      <c r="D30" s="414">
        <v>8</v>
      </c>
      <c r="E30" s="410">
        <v>8</v>
      </c>
      <c r="F30" s="410">
        <v>8.1</v>
      </c>
      <c r="G30" s="410">
        <v>8.1</v>
      </c>
      <c r="H30" s="450">
        <v>9.3000000000000007</v>
      </c>
      <c r="I30" s="410">
        <v>9.3000000000000007</v>
      </c>
      <c r="J30" s="404">
        <f t="shared" si="7"/>
        <v>16.100000000000001</v>
      </c>
      <c r="K30" s="448">
        <f t="shared" si="8"/>
        <v>9.3000000000000007</v>
      </c>
      <c r="L30" s="411">
        <v>8.6999999999999993</v>
      </c>
      <c r="M30" s="412">
        <v>17.399999999999999</v>
      </c>
      <c r="N30" s="413">
        <f>SUM(J30:M30)</f>
        <v>51.5</v>
      </c>
      <c r="O30" s="682"/>
      <c r="P30" s="401"/>
    </row>
    <row r="31" spans="1:16" s="390" customFormat="1" ht="11.25" customHeight="1" thickBot="1">
      <c r="A31" s="685"/>
      <c r="B31" s="688"/>
      <c r="C31" s="427" t="s">
        <v>190</v>
      </c>
      <c r="D31" s="416"/>
      <c r="E31" s="416"/>
      <c r="F31" s="416"/>
      <c r="G31" s="416"/>
      <c r="H31" s="451"/>
      <c r="I31" s="416"/>
      <c r="J31" s="417"/>
      <c r="K31" s="418"/>
      <c r="L31" s="418"/>
      <c r="M31" s="422"/>
      <c r="N31" s="420"/>
      <c r="O31" s="421"/>
      <c r="P31" s="401"/>
    </row>
    <row r="32" spans="1:16" s="390" customFormat="1" ht="11.25" customHeight="1" thickBot="1">
      <c r="A32" s="683">
        <v>3</v>
      </c>
      <c r="B32" s="686" t="s">
        <v>409</v>
      </c>
      <c r="C32" s="424" t="s">
        <v>184</v>
      </c>
      <c r="D32" s="403">
        <v>6.9</v>
      </c>
      <c r="E32" s="403">
        <v>7</v>
      </c>
      <c r="F32" s="403">
        <v>6.5</v>
      </c>
      <c r="G32" s="403">
        <v>6.5</v>
      </c>
      <c r="H32" s="449">
        <v>8</v>
      </c>
      <c r="I32" s="403">
        <v>8</v>
      </c>
      <c r="J32" s="404">
        <f t="shared" ref="J32:J34" si="9">SUM(D32:G32)-MIN(D32:G32)-MAX(D32:G32)</f>
        <v>13.399999999999999</v>
      </c>
      <c r="K32" s="448">
        <f>AVERAGE(H32:I32)</f>
        <v>8</v>
      </c>
      <c r="L32" s="405">
        <v>12.9</v>
      </c>
      <c r="M32" s="406">
        <v>14.785</v>
      </c>
      <c r="N32" s="407">
        <f>SUM(J32:M32)</f>
        <v>49.084999999999994</v>
      </c>
      <c r="O32" s="681">
        <f>SUM(N32:N34)</f>
        <v>134.5</v>
      </c>
      <c r="P32" s="401"/>
    </row>
    <row r="33" spans="1:16" s="390" customFormat="1" ht="11.25" customHeight="1" thickBot="1">
      <c r="A33" s="684"/>
      <c r="B33" s="687"/>
      <c r="C33" s="425" t="s">
        <v>187</v>
      </c>
      <c r="D33" s="410">
        <v>8</v>
      </c>
      <c r="E33" s="410">
        <v>8.3000000000000007</v>
      </c>
      <c r="F33" s="410">
        <v>8.1</v>
      </c>
      <c r="G33" s="410">
        <v>8.3000000000000007</v>
      </c>
      <c r="H33" s="450">
        <v>8.9</v>
      </c>
      <c r="I33" s="410">
        <v>9</v>
      </c>
      <c r="J33" s="404">
        <f t="shared" si="9"/>
        <v>16.400000000000002</v>
      </c>
      <c r="K33" s="448">
        <f t="shared" ref="K33:K34" si="10">AVERAGE(H33:I33)</f>
        <v>8.9499999999999993</v>
      </c>
      <c r="L33" s="411">
        <v>7.2</v>
      </c>
      <c r="M33" s="412">
        <v>16.704999999999998</v>
      </c>
      <c r="N33" s="413">
        <f>SUM(J33:M33)</f>
        <v>49.255000000000003</v>
      </c>
      <c r="O33" s="682"/>
      <c r="P33" s="401"/>
    </row>
    <row r="34" spans="1:16" s="390" customFormat="1" ht="11.25" customHeight="1">
      <c r="A34" s="684"/>
      <c r="B34" s="687"/>
      <c r="C34" s="426" t="s">
        <v>185</v>
      </c>
      <c r="D34" s="414">
        <v>5.2</v>
      </c>
      <c r="E34" s="410">
        <v>5</v>
      </c>
      <c r="F34" s="410">
        <v>5.3</v>
      </c>
      <c r="G34" s="410">
        <v>5.4</v>
      </c>
      <c r="H34" s="450">
        <v>6.2</v>
      </c>
      <c r="I34" s="410">
        <v>6.6</v>
      </c>
      <c r="J34" s="404">
        <f t="shared" si="9"/>
        <v>10.499999999999998</v>
      </c>
      <c r="K34" s="448">
        <f t="shared" si="10"/>
        <v>6.4</v>
      </c>
      <c r="L34" s="411">
        <v>8</v>
      </c>
      <c r="M34" s="412">
        <v>11.26</v>
      </c>
      <c r="N34" s="413">
        <f>SUM(J34:M34)</f>
        <v>36.159999999999997</v>
      </c>
      <c r="O34" s="682"/>
      <c r="P34" s="401"/>
    </row>
    <row r="35" spans="1:16" s="390" customFormat="1" ht="11.25" customHeight="1" thickBot="1">
      <c r="A35" s="685"/>
      <c r="B35" s="688"/>
      <c r="C35" s="427" t="s">
        <v>186</v>
      </c>
      <c r="D35" s="416"/>
      <c r="E35" s="416"/>
      <c r="F35" s="416"/>
      <c r="G35" s="416"/>
      <c r="H35" s="451"/>
      <c r="I35" s="416"/>
      <c r="J35" s="417"/>
      <c r="K35" s="418"/>
      <c r="L35" s="418"/>
      <c r="M35" s="422"/>
      <c r="N35" s="420"/>
      <c r="O35" s="421"/>
      <c r="P35" s="401"/>
    </row>
    <row r="36" spans="1:16" s="408" customFormat="1" ht="11.25" customHeight="1" thickBot="1">
      <c r="A36" s="691">
        <v>4</v>
      </c>
      <c r="B36" s="694" t="s">
        <v>405</v>
      </c>
      <c r="C36" s="428" t="s">
        <v>336</v>
      </c>
      <c r="D36" s="403">
        <v>6.8</v>
      </c>
      <c r="E36" s="403">
        <v>6.5</v>
      </c>
      <c r="F36" s="403">
        <v>7.2</v>
      </c>
      <c r="G36" s="403">
        <v>6.5</v>
      </c>
      <c r="H36" s="449">
        <v>8.8000000000000007</v>
      </c>
      <c r="I36" s="403">
        <v>8.9</v>
      </c>
      <c r="J36" s="404">
        <f t="shared" ref="J36:J38" si="11">SUM(D36:G36)-MIN(D36:G36)-MAX(D36:G36)</f>
        <v>13.3</v>
      </c>
      <c r="K36" s="448">
        <f>AVERAGE(H36:I36)</f>
        <v>8.8500000000000014</v>
      </c>
      <c r="L36" s="405">
        <v>13.3</v>
      </c>
      <c r="M36" s="406">
        <v>15.87</v>
      </c>
      <c r="N36" s="407">
        <f>SUM(J36:M36)</f>
        <v>51.32</v>
      </c>
      <c r="O36" s="681">
        <f>SUM(N36:N38)</f>
        <v>122.035</v>
      </c>
    </row>
    <row r="37" spans="1:16" s="408" customFormat="1" ht="11.25" customHeight="1" thickBot="1">
      <c r="A37" s="692"/>
      <c r="B37" s="695"/>
      <c r="C37" s="159" t="s">
        <v>182</v>
      </c>
      <c r="D37" s="410">
        <v>6</v>
      </c>
      <c r="E37" s="410">
        <v>6.2</v>
      </c>
      <c r="F37" s="410">
        <v>6</v>
      </c>
      <c r="G37" s="410">
        <v>0.2</v>
      </c>
      <c r="H37" s="450">
        <v>8.6999999999999993</v>
      </c>
      <c r="I37" s="410">
        <v>9</v>
      </c>
      <c r="J37" s="404">
        <f t="shared" si="11"/>
        <v>12</v>
      </c>
      <c r="K37" s="448">
        <f t="shared" ref="K37:K38" si="12">AVERAGE(H37:I37)</f>
        <v>8.85</v>
      </c>
      <c r="L37" s="411">
        <v>13.3</v>
      </c>
      <c r="M37" s="412">
        <v>16.004999999999999</v>
      </c>
      <c r="N37" s="413">
        <f>SUM(J37:M37)</f>
        <v>50.155000000000001</v>
      </c>
      <c r="O37" s="682"/>
    </row>
    <row r="38" spans="1:16" s="408" customFormat="1" ht="11.25" customHeight="1">
      <c r="A38" s="692"/>
      <c r="B38" s="696"/>
      <c r="C38" s="429" t="s">
        <v>180</v>
      </c>
      <c r="D38" s="414">
        <v>2.6</v>
      </c>
      <c r="E38" s="410">
        <v>2.6</v>
      </c>
      <c r="F38" s="410">
        <v>2.8</v>
      </c>
      <c r="G38" s="410">
        <v>2.7</v>
      </c>
      <c r="H38" s="450">
        <v>3.6</v>
      </c>
      <c r="I38" s="410">
        <v>3.7</v>
      </c>
      <c r="J38" s="404">
        <f t="shared" si="11"/>
        <v>5.3</v>
      </c>
      <c r="K38" s="448">
        <f t="shared" si="12"/>
        <v>3.6500000000000004</v>
      </c>
      <c r="L38" s="411">
        <v>5.4</v>
      </c>
      <c r="M38" s="412">
        <v>6.21</v>
      </c>
      <c r="N38" s="413">
        <f>SUM(J38:M38)</f>
        <v>20.56</v>
      </c>
      <c r="O38" s="682"/>
    </row>
    <row r="39" spans="1:16" s="408" customFormat="1" ht="11.25" customHeight="1" thickBot="1">
      <c r="A39" s="693"/>
      <c r="B39" s="697"/>
      <c r="C39" s="430" t="s">
        <v>183</v>
      </c>
      <c r="D39" s="416"/>
      <c r="E39" s="416"/>
      <c r="F39" s="416"/>
      <c r="G39" s="416"/>
      <c r="H39" s="451"/>
      <c r="I39" s="416"/>
      <c r="J39" s="417"/>
      <c r="K39" s="418"/>
      <c r="L39" s="418"/>
      <c r="M39" s="419"/>
      <c r="N39" s="420"/>
      <c r="O39" s="421"/>
    </row>
    <row r="40" spans="1:16" s="390" customFormat="1" ht="14.25" customHeight="1">
      <c r="A40" s="432"/>
      <c r="B40" s="433"/>
      <c r="C40" s="434"/>
      <c r="D40" s="435"/>
      <c r="E40" s="435"/>
      <c r="F40" s="435"/>
      <c r="G40" s="435"/>
      <c r="H40" s="435"/>
      <c r="I40" s="435"/>
      <c r="J40" s="436"/>
      <c r="K40" s="435"/>
      <c r="L40" s="435"/>
      <c r="M40" s="437"/>
      <c r="N40" s="438"/>
      <c r="O40" s="438"/>
      <c r="P40" s="401"/>
    </row>
    <row r="41" spans="1:16" s="442" customFormat="1" ht="15">
      <c r="A41" s="439"/>
      <c r="B41" s="390"/>
      <c r="C41" s="44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441"/>
    </row>
    <row r="42" spans="1:16" s="442" customFormat="1">
      <c r="A42" s="689" t="s">
        <v>281</v>
      </c>
      <c r="B42" s="689"/>
      <c r="C42" s="443" t="s">
        <v>90</v>
      </c>
      <c r="D42" s="690" t="s">
        <v>91</v>
      </c>
      <c r="E42" s="689"/>
      <c r="F42" s="689"/>
      <c r="G42" s="689"/>
      <c r="H42" s="689"/>
      <c r="I42" s="689"/>
      <c r="L42" s="690" t="s">
        <v>92</v>
      </c>
      <c r="M42" s="689"/>
      <c r="N42" s="689"/>
      <c r="O42" s="444"/>
    </row>
    <row r="43" spans="1:16" s="442" customFormat="1" ht="15">
      <c r="A43" s="445"/>
      <c r="C43" s="446"/>
      <c r="O43" s="444"/>
    </row>
    <row r="44" spans="1:16" s="442" customFormat="1" ht="15">
      <c r="A44" s="445"/>
      <c r="C44" s="446"/>
      <c r="O44" s="444"/>
    </row>
    <row r="45" spans="1:16" s="442" customFormat="1" ht="15">
      <c r="A45" s="445"/>
      <c r="C45" s="446"/>
      <c r="O45" s="444"/>
    </row>
    <row r="46" spans="1:16" s="442" customFormat="1" ht="15">
      <c r="A46" s="445"/>
      <c r="C46" s="446"/>
      <c r="O46" s="444"/>
    </row>
    <row r="47" spans="1:16" s="442" customFormat="1" ht="15">
      <c r="A47" s="445"/>
      <c r="C47" s="446"/>
      <c r="O47" s="444"/>
    </row>
    <row r="48" spans="1:16" s="442" customFormat="1" ht="15">
      <c r="A48" s="445"/>
      <c r="C48" s="446"/>
      <c r="O48" s="444"/>
    </row>
    <row r="49" spans="1:15" s="442" customFormat="1" ht="15">
      <c r="A49" s="445"/>
      <c r="C49" s="446"/>
      <c r="O49" s="444"/>
    </row>
    <row r="50" spans="1:15" s="442" customFormat="1" ht="15">
      <c r="A50" s="445"/>
      <c r="C50" s="446"/>
      <c r="O50" s="444"/>
    </row>
    <row r="51" spans="1:15" s="442" customFormat="1" ht="15">
      <c r="A51" s="445"/>
      <c r="C51" s="446"/>
      <c r="O51" s="444"/>
    </row>
    <row r="52" spans="1:15" s="442" customFormat="1" ht="15">
      <c r="A52" s="445"/>
      <c r="C52" s="446"/>
      <c r="O52" s="444"/>
    </row>
    <row r="53" spans="1:15" s="442" customFormat="1" ht="15">
      <c r="A53" s="445"/>
      <c r="C53" s="446"/>
      <c r="O53" s="444"/>
    </row>
    <row r="54" spans="1:15" s="442" customFormat="1" ht="15">
      <c r="A54" s="445"/>
      <c r="C54" s="446"/>
      <c r="O54" s="444"/>
    </row>
    <row r="55" spans="1:15" s="442" customFormat="1" ht="15">
      <c r="A55" s="445"/>
      <c r="C55" s="446"/>
      <c r="O55" s="444"/>
    </row>
    <row r="56" spans="1:15" s="442" customFormat="1" ht="15">
      <c r="A56" s="445"/>
      <c r="C56" s="446"/>
      <c r="O56" s="444"/>
    </row>
    <row r="57" spans="1:15" s="442" customFormat="1">
      <c r="C57" s="446"/>
      <c r="O57" s="444"/>
    </row>
    <row r="58" spans="1:15" s="442" customFormat="1">
      <c r="C58" s="446"/>
      <c r="O58" s="444"/>
    </row>
    <row r="59" spans="1:15" s="442" customFormat="1">
      <c r="C59" s="446"/>
      <c r="O59" s="444"/>
    </row>
    <row r="60" spans="1:15" s="442" customFormat="1">
      <c r="C60" s="446"/>
      <c r="O60" s="444"/>
    </row>
    <row r="61" spans="1:15" s="442" customFormat="1">
      <c r="C61" s="446"/>
      <c r="O61" s="444"/>
    </row>
    <row r="62" spans="1:15" s="442" customFormat="1">
      <c r="C62" s="446"/>
      <c r="O62" s="444"/>
    </row>
    <row r="63" spans="1:15" s="442" customFormat="1">
      <c r="C63" s="446"/>
      <c r="O63" s="444"/>
    </row>
    <row r="64" spans="1:15" s="442" customFormat="1">
      <c r="C64" s="446"/>
      <c r="O64" s="444"/>
    </row>
    <row r="65" spans="3:15" s="442" customFormat="1">
      <c r="C65" s="446"/>
      <c r="O65" s="444"/>
    </row>
    <row r="66" spans="3:15" s="442" customFormat="1">
      <c r="C66" s="446"/>
      <c r="O66" s="444"/>
    </row>
    <row r="67" spans="3:15" s="442" customFormat="1">
      <c r="C67" s="446"/>
      <c r="O67" s="444"/>
    </row>
    <row r="68" spans="3:15" s="442" customFormat="1">
      <c r="C68" s="446"/>
      <c r="O68" s="444"/>
    </row>
    <row r="69" spans="3:15" s="442" customFormat="1">
      <c r="C69" s="446"/>
      <c r="O69" s="444"/>
    </row>
    <row r="70" spans="3:15" s="442" customFormat="1">
      <c r="C70" s="446"/>
      <c r="O70" s="444"/>
    </row>
    <row r="71" spans="3:15" s="442" customFormat="1">
      <c r="C71" s="446"/>
      <c r="O71" s="444"/>
    </row>
    <row r="72" spans="3:15" s="442" customFormat="1">
      <c r="C72" s="446"/>
      <c r="O72" s="444"/>
    </row>
    <row r="73" spans="3:15" s="442" customFormat="1">
      <c r="C73" s="446"/>
      <c r="O73" s="444"/>
    </row>
    <row r="74" spans="3:15" s="442" customFormat="1">
      <c r="C74" s="446"/>
      <c r="O74" s="444"/>
    </row>
    <row r="75" spans="3:15" s="442" customFormat="1">
      <c r="C75" s="446"/>
      <c r="O75" s="444"/>
    </row>
    <row r="76" spans="3:15" s="442" customFormat="1">
      <c r="C76" s="446"/>
      <c r="O76" s="444"/>
    </row>
    <row r="77" spans="3:15" s="442" customFormat="1">
      <c r="C77" s="446"/>
      <c r="O77" s="444"/>
    </row>
    <row r="78" spans="3:15" s="442" customFormat="1">
      <c r="C78" s="446"/>
      <c r="O78" s="444"/>
    </row>
    <row r="79" spans="3:15" s="442" customFormat="1">
      <c r="C79" s="446"/>
      <c r="O79" s="444"/>
    </row>
    <row r="80" spans="3:15" s="442" customFormat="1">
      <c r="C80" s="446"/>
      <c r="O80" s="444"/>
    </row>
    <row r="81" spans="3:15" s="442" customFormat="1">
      <c r="C81" s="446"/>
      <c r="O81" s="444"/>
    </row>
    <row r="82" spans="3:15" s="442" customFormat="1">
      <c r="C82" s="446"/>
      <c r="O82" s="444"/>
    </row>
    <row r="83" spans="3:15" s="442" customFormat="1">
      <c r="C83" s="446"/>
      <c r="O83" s="444"/>
    </row>
    <row r="84" spans="3:15" s="442" customFormat="1">
      <c r="C84" s="446"/>
      <c r="O84" s="444"/>
    </row>
    <row r="85" spans="3:15" s="442" customFormat="1">
      <c r="C85" s="446"/>
      <c r="O85" s="444"/>
    </row>
    <row r="86" spans="3:15" s="442" customFormat="1">
      <c r="C86" s="446"/>
      <c r="O86" s="444"/>
    </row>
    <row r="87" spans="3:15" s="442" customFormat="1">
      <c r="C87" s="446"/>
      <c r="O87" s="444"/>
    </row>
    <row r="88" spans="3:15" s="442" customFormat="1">
      <c r="C88" s="446"/>
      <c r="O88" s="444"/>
    </row>
    <row r="89" spans="3:15" s="442" customFormat="1">
      <c r="C89" s="446"/>
      <c r="O89" s="444"/>
    </row>
    <row r="90" spans="3:15" s="442" customFormat="1">
      <c r="C90" s="446"/>
      <c r="O90" s="444"/>
    </row>
    <row r="91" spans="3:15" s="442" customFormat="1">
      <c r="C91" s="446"/>
      <c r="O91" s="444"/>
    </row>
    <row r="92" spans="3:15" s="442" customFormat="1">
      <c r="C92" s="446"/>
      <c r="O92" s="444"/>
    </row>
    <row r="93" spans="3:15" s="442" customFormat="1">
      <c r="C93" s="446"/>
      <c r="O93" s="444"/>
    </row>
    <row r="94" spans="3:15" s="442" customFormat="1">
      <c r="C94" s="446"/>
      <c r="O94" s="444"/>
    </row>
    <row r="95" spans="3:15" s="442" customFormat="1">
      <c r="C95" s="446"/>
      <c r="O95" s="444"/>
    </row>
    <row r="96" spans="3:15" s="442" customFormat="1">
      <c r="C96" s="446"/>
      <c r="O96" s="444"/>
    </row>
    <row r="97" spans="3:15" s="442" customFormat="1">
      <c r="C97" s="446"/>
      <c r="O97" s="444"/>
    </row>
    <row r="98" spans="3:15" s="442" customFormat="1">
      <c r="C98" s="446"/>
      <c r="O98" s="444"/>
    </row>
    <row r="99" spans="3:15" s="442" customFormat="1">
      <c r="C99" s="446"/>
      <c r="O99" s="444"/>
    </row>
    <row r="100" spans="3:15" s="442" customFormat="1">
      <c r="C100" s="446"/>
      <c r="O100" s="444"/>
    </row>
    <row r="101" spans="3:15" s="442" customFormat="1">
      <c r="C101" s="446"/>
      <c r="O101" s="444"/>
    </row>
    <row r="102" spans="3:15" s="442" customFormat="1">
      <c r="C102" s="446"/>
      <c r="O102" s="444"/>
    </row>
    <row r="103" spans="3:15" s="442" customFormat="1">
      <c r="C103" s="446"/>
      <c r="O103" s="444"/>
    </row>
    <row r="104" spans="3:15" s="442" customFormat="1">
      <c r="C104" s="446"/>
      <c r="O104" s="444"/>
    </row>
    <row r="105" spans="3:15" s="442" customFormat="1">
      <c r="C105" s="446"/>
      <c r="O105" s="444"/>
    </row>
    <row r="106" spans="3:15" s="442" customFormat="1">
      <c r="C106" s="446"/>
      <c r="O106" s="444"/>
    </row>
    <row r="107" spans="3:15" s="442" customFormat="1">
      <c r="C107" s="446"/>
      <c r="O107" s="444"/>
    </row>
  </sheetData>
  <mergeCells count="43">
    <mergeCell ref="A1:O1"/>
    <mergeCell ref="A2:B2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D3:G3"/>
    <mergeCell ref="H3:I3"/>
    <mergeCell ref="D5:I5"/>
    <mergeCell ref="A6:O6"/>
    <mergeCell ref="A15:A18"/>
    <mergeCell ref="B15:B18"/>
    <mergeCell ref="O15:O17"/>
    <mergeCell ref="A7:A10"/>
    <mergeCell ref="B7:B10"/>
    <mergeCell ref="O7:O9"/>
    <mergeCell ref="A11:A14"/>
    <mergeCell ref="B11:B14"/>
    <mergeCell ref="O11:O13"/>
    <mergeCell ref="A23:O23"/>
    <mergeCell ref="A32:A35"/>
    <mergeCell ref="B32:B35"/>
    <mergeCell ref="O32:O34"/>
    <mergeCell ref="A19:A22"/>
    <mergeCell ref="B19:B22"/>
    <mergeCell ref="O19:O21"/>
    <mergeCell ref="A24:A27"/>
    <mergeCell ref="B24:B27"/>
    <mergeCell ref="O24:O26"/>
    <mergeCell ref="O36:O38"/>
    <mergeCell ref="A28:A31"/>
    <mergeCell ref="B28:B31"/>
    <mergeCell ref="O28:O30"/>
    <mergeCell ref="A42:B42"/>
    <mergeCell ref="D42:I42"/>
    <mergeCell ref="L42:N42"/>
    <mergeCell ref="A36:A39"/>
    <mergeCell ref="B36:B39"/>
  </mergeCells>
  <phoneticPr fontId="27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85" orientation="landscape" copies="10"/>
  <rowBreaks count="1" manualBreakCount="1">
    <brk id="44" max="12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W32"/>
  <sheetViews>
    <sheetView zoomScaleSheetLayoutView="100" workbookViewId="0">
      <selection activeCell="J11" sqref="J11"/>
    </sheetView>
  </sheetViews>
  <sheetFormatPr defaultColWidth="9.109375" defaultRowHeight="12.75"/>
  <cols>
    <col min="1" max="1" width="3.33203125" style="271" customWidth="1"/>
    <col min="2" max="2" width="27.44140625" style="271" customWidth="1"/>
    <col min="3" max="3" width="12" style="271" customWidth="1"/>
    <col min="4" max="4" width="14.33203125" style="271" customWidth="1"/>
    <col min="5" max="5" width="12.33203125" style="271" customWidth="1"/>
    <col min="6" max="6" width="16" style="271" customWidth="1"/>
    <col min="7" max="16384" width="9.109375" style="271"/>
  </cols>
  <sheetData>
    <row r="1" spans="1:23">
      <c r="A1" s="722" t="s">
        <v>159</v>
      </c>
      <c r="B1" s="723"/>
      <c r="C1" s="723"/>
      <c r="D1" s="723"/>
      <c r="E1" s="723"/>
      <c r="F1" s="723"/>
    </row>
    <row r="2" spans="1:23">
      <c r="A2" s="724" t="s">
        <v>2</v>
      </c>
      <c r="B2" s="724"/>
      <c r="C2" s="724"/>
      <c r="D2" s="724"/>
      <c r="E2" s="724"/>
      <c r="F2" s="724"/>
    </row>
    <row r="3" spans="1:23">
      <c r="A3" s="725" t="s">
        <v>414</v>
      </c>
      <c r="B3" s="725"/>
      <c r="C3" s="272"/>
      <c r="D3" s="272"/>
      <c r="E3" s="726" t="s">
        <v>3</v>
      </c>
      <c r="F3" s="726"/>
    </row>
    <row r="4" spans="1:23">
      <c r="A4" s="273"/>
      <c r="B4" s="274"/>
      <c r="C4" s="275"/>
      <c r="D4" s="275"/>
      <c r="E4" s="275"/>
      <c r="F4" s="275"/>
    </row>
    <row r="5" spans="1:23">
      <c r="A5" s="723" t="s">
        <v>366</v>
      </c>
      <c r="B5" s="723"/>
      <c r="C5" s="723"/>
      <c r="D5" s="723"/>
      <c r="E5" s="723"/>
      <c r="F5" s="723"/>
    </row>
    <row r="6" spans="1:23">
      <c r="A6" s="273"/>
      <c r="B6" s="274"/>
      <c r="C6" s="275"/>
      <c r="D6" s="275"/>
      <c r="E6" s="275"/>
      <c r="F6" s="275"/>
    </row>
    <row r="7" spans="1:23">
      <c r="A7" s="734" t="s">
        <v>367</v>
      </c>
      <c r="B7" s="727" t="s">
        <v>368</v>
      </c>
      <c r="C7" s="737" t="s">
        <v>369</v>
      </c>
      <c r="D7" s="740" t="s">
        <v>370</v>
      </c>
      <c r="E7" s="743" t="s">
        <v>371</v>
      </c>
      <c r="F7" s="727" t="s">
        <v>372</v>
      </c>
    </row>
    <row r="8" spans="1:23">
      <c r="A8" s="735"/>
      <c r="B8" s="728"/>
      <c r="C8" s="738"/>
      <c r="D8" s="741"/>
      <c r="E8" s="744"/>
      <c r="F8" s="728"/>
    </row>
    <row r="9" spans="1:23">
      <c r="A9" s="736"/>
      <c r="B9" s="729"/>
      <c r="C9" s="739"/>
      <c r="D9" s="742"/>
      <c r="E9" s="745"/>
      <c r="F9" s="729"/>
    </row>
    <row r="10" spans="1:23" ht="50.1" customHeight="1">
      <c r="A10" s="276">
        <v>1</v>
      </c>
      <c r="B10" s="277" t="s">
        <v>373</v>
      </c>
      <c r="C10" s="278">
        <v>100</v>
      </c>
      <c r="D10" s="278">
        <v>148</v>
      </c>
      <c r="E10" s="279">
        <v>77.5</v>
      </c>
      <c r="F10" s="280">
        <f t="shared" ref="F10:F16" si="0">SUM(SUM(C10:E10))</f>
        <v>325.5</v>
      </c>
    </row>
    <row r="11" spans="1:23" ht="50.1" customHeight="1">
      <c r="A11" s="276">
        <v>2</v>
      </c>
      <c r="B11" s="277" t="s">
        <v>374</v>
      </c>
      <c r="C11" s="278">
        <v>65</v>
      </c>
      <c r="D11" s="278">
        <v>29</v>
      </c>
      <c r="E11" s="279">
        <v>57</v>
      </c>
      <c r="F11" s="280">
        <f>SUM(SUM(C11:E11))</f>
        <v>151</v>
      </c>
    </row>
    <row r="12" spans="1:23" ht="50.1" customHeight="1">
      <c r="A12" s="276">
        <v>3</v>
      </c>
      <c r="B12" s="277" t="s">
        <v>375</v>
      </c>
      <c r="C12" s="278">
        <v>70</v>
      </c>
      <c r="D12" s="278">
        <v>26</v>
      </c>
      <c r="E12" s="279">
        <v>35</v>
      </c>
      <c r="F12" s="280">
        <f t="shared" si="0"/>
        <v>131</v>
      </c>
    </row>
    <row r="13" spans="1:23" ht="50.1" customHeight="1">
      <c r="A13" s="276">
        <v>4</v>
      </c>
      <c r="B13" s="277" t="s">
        <v>376</v>
      </c>
      <c r="C13" s="278">
        <v>45</v>
      </c>
      <c r="D13" s="278">
        <v>12</v>
      </c>
      <c r="E13" s="279">
        <v>37</v>
      </c>
      <c r="F13" s="280">
        <f t="shared" si="0"/>
        <v>94</v>
      </c>
    </row>
    <row r="14" spans="1:23" ht="50.1" customHeight="1">
      <c r="A14" s="276">
        <v>5</v>
      </c>
      <c r="B14" s="277" t="s">
        <v>377</v>
      </c>
      <c r="C14" s="278">
        <v>45</v>
      </c>
      <c r="D14" s="278">
        <v>32</v>
      </c>
      <c r="E14" s="279">
        <v>14</v>
      </c>
      <c r="F14" s="280">
        <f t="shared" si="0"/>
        <v>91</v>
      </c>
    </row>
    <row r="15" spans="1:23" ht="50.1" customHeight="1">
      <c r="A15" s="276">
        <v>6</v>
      </c>
      <c r="B15" s="277" t="s">
        <v>378</v>
      </c>
      <c r="C15" s="278">
        <v>35</v>
      </c>
      <c r="D15" s="278">
        <v>6</v>
      </c>
      <c r="E15" s="279">
        <v>25.5</v>
      </c>
      <c r="F15" s="280">
        <f t="shared" si="0"/>
        <v>66.5</v>
      </c>
      <c r="W15" s="271">
        <v>9</v>
      </c>
    </row>
    <row r="16" spans="1:23" ht="50.1" customHeight="1">
      <c r="A16" s="276">
        <v>7</v>
      </c>
      <c r="B16" s="277" t="s">
        <v>415</v>
      </c>
      <c r="C16" s="278">
        <v>10</v>
      </c>
      <c r="D16" s="278">
        <v>39</v>
      </c>
      <c r="E16" s="279">
        <v>3.5</v>
      </c>
      <c r="F16" s="280">
        <f t="shared" si="0"/>
        <v>52.5</v>
      </c>
    </row>
    <row r="17" spans="1:6">
      <c r="A17" s="273"/>
      <c r="B17" s="274"/>
      <c r="C17" s="275"/>
      <c r="D17" s="275"/>
      <c r="E17" s="275"/>
      <c r="F17" s="275"/>
    </row>
    <row r="18" spans="1:6">
      <c r="A18" s="273"/>
      <c r="B18" s="274"/>
      <c r="C18" s="275"/>
      <c r="D18" s="275"/>
      <c r="E18" s="275"/>
      <c r="F18" s="275"/>
    </row>
    <row r="19" spans="1:6">
      <c r="A19" s="281"/>
      <c r="B19" s="163"/>
      <c r="C19" s="163"/>
      <c r="D19" s="163"/>
      <c r="E19" s="163"/>
      <c r="F19" s="163"/>
    </row>
    <row r="20" spans="1:6">
      <c r="A20" s="281"/>
      <c r="B20" s="163"/>
      <c r="C20" s="163"/>
      <c r="D20" s="163"/>
      <c r="E20" s="163"/>
      <c r="F20" s="163"/>
    </row>
    <row r="21" spans="1:6">
      <c r="A21" s="281"/>
      <c r="B21" s="163"/>
      <c r="C21" s="163"/>
      <c r="D21" s="163"/>
      <c r="E21" s="163"/>
      <c r="F21" s="163"/>
    </row>
    <row r="22" spans="1:6">
      <c r="A22" s="281"/>
      <c r="B22" s="163"/>
      <c r="C22" s="163"/>
      <c r="D22" s="163"/>
      <c r="E22" s="163"/>
      <c r="F22" s="163"/>
    </row>
    <row r="23" spans="1:6">
      <c r="A23" s="281"/>
      <c r="B23" s="163"/>
      <c r="C23" s="163"/>
      <c r="D23" s="163"/>
      <c r="E23" s="163"/>
      <c r="F23" s="163"/>
    </row>
    <row r="24" spans="1:6">
      <c r="A24" s="730" t="s">
        <v>379</v>
      </c>
      <c r="B24" s="730"/>
      <c r="C24" s="730"/>
      <c r="D24" s="731" t="s">
        <v>90</v>
      </c>
      <c r="E24" s="732"/>
      <c r="F24" s="282"/>
    </row>
    <row r="25" spans="1:6">
      <c r="A25" s="273"/>
      <c r="B25" s="274"/>
      <c r="C25" s="275"/>
      <c r="D25" s="275"/>
      <c r="E25" s="275"/>
      <c r="F25" s="275"/>
    </row>
    <row r="26" spans="1:6">
      <c r="A26" s="273"/>
      <c r="B26" s="274"/>
      <c r="C26" s="275"/>
      <c r="D26" s="275"/>
      <c r="E26" s="275"/>
      <c r="F26" s="275"/>
    </row>
    <row r="27" spans="1:6">
      <c r="A27" s="273"/>
      <c r="B27" s="274"/>
      <c r="C27" s="275"/>
      <c r="D27" s="275"/>
      <c r="E27" s="275"/>
      <c r="F27" s="275"/>
    </row>
    <row r="28" spans="1:6">
      <c r="A28" s="733" t="s">
        <v>380</v>
      </c>
      <c r="B28" s="733"/>
      <c r="C28" s="733"/>
      <c r="D28" s="731" t="s">
        <v>381</v>
      </c>
      <c r="E28" s="732"/>
      <c r="F28" s="163"/>
    </row>
    <row r="29" spans="1:6">
      <c r="A29" s="281"/>
      <c r="B29" s="163"/>
      <c r="C29" s="163"/>
      <c r="D29" s="163" t="s">
        <v>2</v>
      </c>
      <c r="E29" s="163"/>
      <c r="F29" s="163"/>
    </row>
    <row r="30" spans="1:6">
      <c r="A30" s="281"/>
      <c r="B30" s="163"/>
      <c r="C30" s="163"/>
      <c r="D30" s="163"/>
      <c r="E30" s="163"/>
      <c r="F30" s="163"/>
    </row>
    <row r="31" spans="1:6">
      <c r="A31" s="281"/>
      <c r="B31" s="163"/>
      <c r="C31" s="163"/>
      <c r="D31" s="163"/>
      <c r="E31" s="163"/>
      <c r="F31" s="163"/>
    </row>
    <row r="32" spans="1:6">
      <c r="A32" s="281"/>
      <c r="B32" s="163"/>
      <c r="C32" s="163"/>
      <c r="D32" s="163"/>
      <c r="E32" s="163"/>
      <c r="F32" s="163"/>
    </row>
  </sheetData>
  <mergeCells count="15">
    <mergeCell ref="F7:F9"/>
    <mergeCell ref="A24:C24"/>
    <mergeCell ref="D24:E24"/>
    <mergeCell ref="A28:C28"/>
    <mergeCell ref="D28:E28"/>
    <mergeCell ref="A7:A9"/>
    <mergeCell ref="B7:B9"/>
    <mergeCell ref="C7:C9"/>
    <mergeCell ref="D7:D9"/>
    <mergeCell ref="E7:E9"/>
    <mergeCell ref="A1:F1"/>
    <mergeCell ref="A2:F2"/>
    <mergeCell ref="A3:B3"/>
    <mergeCell ref="E3:F3"/>
    <mergeCell ref="A5:F5"/>
  </mergeCells>
  <phoneticPr fontId="27" type="noConversion"/>
  <pageMargins left="0.7" right="0.7" top="0.75" bottom="0.75" header="0.3" footer="0.3"/>
  <pageSetup paperSize="9" scale="96" orientation="portrait" copies="10"/>
  <rowBreaks count="1" manualBreakCount="1">
    <brk id="33" max="16383" man="1"/>
  </rowBreaks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E44"/>
  <sheetViews>
    <sheetView zoomScale="69" workbookViewId="0">
      <selection activeCell="G31" sqref="G31"/>
    </sheetView>
  </sheetViews>
  <sheetFormatPr defaultColWidth="8.77734375" defaultRowHeight="12.75"/>
  <cols>
    <col min="1" max="1" width="7.33203125" style="63" customWidth="1"/>
    <col min="2" max="2" width="22.44140625" style="63" customWidth="1"/>
    <col min="3" max="3" width="23.44140625" style="63" customWidth="1"/>
    <col min="4" max="4" width="18.109375" style="63" customWidth="1"/>
    <col min="5" max="5" width="15.44140625" style="63" customWidth="1"/>
    <col min="6" max="16384" width="8.77734375" style="63"/>
  </cols>
  <sheetData>
    <row r="1" spans="1:5">
      <c r="A1" s="540" t="s">
        <v>278</v>
      </c>
      <c r="B1" s="540"/>
      <c r="C1" s="540"/>
      <c r="D1" s="540"/>
      <c r="E1" s="540"/>
    </row>
    <row r="2" spans="1:5">
      <c r="A2" s="541" t="s">
        <v>279</v>
      </c>
      <c r="B2" s="541"/>
      <c r="C2" s="541"/>
      <c r="D2" s="541"/>
      <c r="E2" s="541"/>
    </row>
    <row r="3" spans="1:5" ht="21" customHeight="1">
      <c r="A3" s="542" t="s">
        <v>1</v>
      </c>
      <c r="B3" s="542"/>
      <c r="C3" s="187"/>
      <c r="D3" s="187"/>
      <c r="E3" s="188" t="s">
        <v>3</v>
      </c>
    </row>
    <row r="4" spans="1:5">
      <c r="A4" s="73"/>
      <c r="B4" s="189"/>
      <c r="C4" s="189"/>
      <c r="D4" s="189"/>
      <c r="E4" s="189"/>
    </row>
    <row r="5" spans="1:5">
      <c r="A5" s="73"/>
      <c r="B5" s="189"/>
      <c r="C5" s="189"/>
      <c r="D5" s="189"/>
      <c r="E5" s="189"/>
    </row>
    <row r="6" spans="1:5">
      <c r="A6" s="73"/>
      <c r="B6" s="189"/>
      <c r="C6" s="189"/>
      <c r="D6" s="189"/>
      <c r="E6" s="189"/>
    </row>
    <row r="7" spans="1:5" ht="15.75">
      <c r="A7" s="543" t="s">
        <v>280</v>
      </c>
      <c r="B7" s="543"/>
      <c r="C7" s="543"/>
      <c r="D7" s="543"/>
      <c r="E7" s="543"/>
    </row>
    <row r="8" spans="1:5">
      <c r="A8" s="73"/>
      <c r="B8" s="189"/>
      <c r="C8" s="189"/>
      <c r="D8" s="189"/>
      <c r="E8" s="189"/>
    </row>
    <row r="9" spans="1:5" ht="15">
      <c r="A9" s="190">
        <v>1</v>
      </c>
      <c r="B9" s="191" t="s">
        <v>90</v>
      </c>
      <c r="C9" s="192" t="s">
        <v>281</v>
      </c>
      <c r="D9" s="192" t="s">
        <v>282</v>
      </c>
      <c r="E9" s="192" t="s">
        <v>52</v>
      </c>
    </row>
    <row r="10" spans="1:5" ht="15">
      <c r="A10" s="190">
        <v>2</v>
      </c>
      <c r="B10" s="191" t="s">
        <v>92</v>
      </c>
      <c r="C10" s="192" t="s">
        <v>91</v>
      </c>
      <c r="D10" s="192" t="s">
        <v>283</v>
      </c>
      <c r="E10" s="192" t="s">
        <v>52</v>
      </c>
    </row>
    <row r="11" spans="1:5" ht="15">
      <c r="A11" s="190">
        <v>3</v>
      </c>
      <c r="B11" s="191" t="s">
        <v>284</v>
      </c>
      <c r="C11" s="192" t="s">
        <v>285</v>
      </c>
      <c r="D11" s="532" t="s">
        <v>286</v>
      </c>
      <c r="E11" s="192" t="s">
        <v>46</v>
      </c>
    </row>
    <row r="12" spans="1:5" ht="15">
      <c r="A12" s="190">
        <v>4</v>
      </c>
      <c r="B12" s="191" t="s">
        <v>287</v>
      </c>
      <c r="C12" s="192" t="s">
        <v>285</v>
      </c>
      <c r="D12" s="192" t="s">
        <v>286</v>
      </c>
      <c r="E12" s="192" t="s">
        <v>37</v>
      </c>
    </row>
    <row r="13" spans="1:5" ht="15">
      <c r="A13" s="190">
        <v>5</v>
      </c>
      <c r="B13" s="191" t="s">
        <v>288</v>
      </c>
      <c r="C13" s="192" t="s">
        <v>289</v>
      </c>
      <c r="D13" s="192" t="s">
        <v>282</v>
      </c>
      <c r="E13" s="192" t="s">
        <v>290</v>
      </c>
    </row>
    <row r="14" spans="1:5" ht="15">
      <c r="A14" s="190">
        <v>6</v>
      </c>
      <c r="B14" s="191" t="s">
        <v>291</v>
      </c>
      <c r="C14" s="192" t="s">
        <v>289</v>
      </c>
      <c r="D14" s="192" t="s">
        <v>286</v>
      </c>
      <c r="E14" s="192" t="s">
        <v>290</v>
      </c>
    </row>
    <row r="15" spans="1:5" ht="15">
      <c r="A15" s="190">
        <v>7</v>
      </c>
      <c r="B15" s="191" t="s">
        <v>292</v>
      </c>
      <c r="C15" s="192" t="s">
        <v>289</v>
      </c>
      <c r="D15" s="532" t="s">
        <v>286</v>
      </c>
      <c r="E15" s="192" t="s">
        <v>290</v>
      </c>
    </row>
    <row r="16" spans="1:5" ht="15">
      <c r="A16" s="190">
        <v>8</v>
      </c>
      <c r="B16" s="191" t="s">
        <v>293</v>
      </c>
      <c r="C16" s="192" t="s">
        <v>289</v>
      </c>
      <c r="D16" s="532" t="s">
        <v>286</v>
      </c>
      <c r="E16" s="192" t="s">
        <v>290</v>
      </c>
    </row>
    <row r="17" spans="1:5" ht="15">
      <c r="A17" s="190">
        <v>9</v>
      </c>
      <c r="B17" s="191" t="s">
        <v>294</v>
      </c>
      <c r="C17" s="192" t="s">
        <v>289</v>
      </c>
      <c r="D17" s="192" t="s">
        <v>282</v>
      </c>
      <c r="E17" s="192" t="s">
        <v>64</v>
      </c>
    </row>
    <row r="18" spans="1:5" ht="15">
      <c r="A18" s="190">
        <v>10</v>
      </c>
      <c r="B18" s="191" t="s">
        <v>295</v>
      </c>
      <c r="C18" s="192" t="s">
        <v>289</v>
      </c>
      <c r="D18" s="192" t="s">
        <v>282</v>
      </c>
      <c r="E18" s="192" t="s">
        <v>55</v>
      </c>
    </row>
    <row r="19" spans="1:5" ht="15">
      <c r="A19" s="190">
        <v>11</v>
      </c>
      <c r="B19" s="191" t="s">
        <v>296</v>
      </c>
      <c r="C19" s="192" t="s">
        <v>289</v>
      </c>
      <c r="D19" s="192" t="s">
        <v>286</v>
      </c>
      <c r="E19" s="192" t="s">
        <v>72</v>
      </c>
    </row>
    <row r="20" spans="1:5" ht="15">
      <c r="A20" s="190">
        <v>12</v>
      </c>
      <c r="B20" s="191" t="s">
        <v>297</v>
      </c>
      <c r="C20" s="192" t="s">
        <v>289</v>
      </c>
      <c r="D20" s="191" t="s">
        <v>282</v>
      </c>
      <c r="E20" s="192" t="s">
        <v>298</v>
      </c>
    </row>
    <row r="21" spans="1:5" ht="15">
      <c r="A21" s="190">
        <v>13</v>
      </c>
      <c r="B21" s="191" t="s">
        <v>299</v>
      </c>
      <c r="C21" s="192" t="s">
        <v>289</v>
      </c>
      <c r="D21" s="192" t="s">
        <v>282</v>
      </c>
      <c r="E21" s="192" t="s">
        <v>46</v>
      </c>
    </row>
    <row r="22" spans="1:5" ht="15">
      <c r="A22" s="190">
        <v>14</v>
      </c>
      <c r="B22" s="191" t="s">
        <v>300</v>
      </c>
      <c r="C22" s="192" t="s">
        <v>289</v>
      </c>
      <c r="D22" s="532" t="s">
        <v>286</v>
      </c>
      <c r="E22" s="192" t="s">
        <v>46</v>
      </c>
    </row>
    <row r="23" spans="1:5" ht="15">
      <c r="A23" s="190">
        <v>15</v>
      </c>
      <c r="B23" s="192" t="s">
        <v>301</v>
      </c>
      <c r="C23" s="192" t="s">
        <v>289</v>
      </c>
      <c r="D23" s="192" t="s">
        <v>282</v>
      </c>
      <c r="E23" s="192" t="s">
        <v>52</v>
      </c>
    </row>
    <row r="24" spans="1:5" ht="15">
      <c r="A24" s="190">
        <v>16</v>
      </c>
      <c r="B24" s="192" t="s">
        <v>302</v>
      </c>
      <c r="C24" s="192" t="s">
        <v>289</v>
      </c>
      <c r="D24" s="192" t="s">
        <v>303</v>
      </c>
      <c r="E24" s="192" t="s">
        <v>52</v>
      </c>
    </row>
    <row r="25" spans="1:5" ht="15">
      <c r="A25" s="190">
        <v>17</v>
      </c>
      <c r="B25" s="192" t="s">
        <v>304</v>
      </c>
      <c r="C25" s="192" t="s">
        <v>289</v>
      </c>
      <c r="D25" s="192" t="s">
        <v>303</v>
      </c>
      <c r="E25" s="192" t="s">
        <v>52</v>
      </c>
    </row>
    <row r="26" spans="1:5" ht="15">
      <c r="A26" s="190">
        <v>18</v>
      </c>
      <c r="B26" s="192" t="s">
        <v>305</v>
      </c>
      <c r="C26" s="192" t="s">
        <v>289</v>
      </c>
      <c r="D26" s="192" t="s">
        <v>303</v>
      </c>
      <c r="E26" s="192" t="s">
        <v>52</v>
      </c>
    </row>
    <row r="27" spans="1:5" ht="15">
      <c r="A27" s="190">
        <v>19</v>
      </c>
      <c r="B27" s="192" t="s">
        <v>306</v>
      </c>
      <c r="C27" s="192" t="s">
        <v>289</v>
      </c>
      <c r="D27" s="192" t="s">
        <v>303</v>
      </c>
      <c r="E27" s="192" t="s">
        <v>52</v>
      </c>
    </row>
    <row r="28" spans="1:5" ht="15">
      <c r="A28" s="190">
        <v>20</v>
      </c>
      <c r="B28" s="192" t="s">
        <v>307</v>
      </c>
      <c r="C28" s="192" t="s">
        <v>289</v>
      </c>
      <c r="D28" s="192" t="s">
        <v>303</v>
      </c>
      <c r="E28" s="192" t="s">
        <v>52</v>
      </c>
    </row>
    <row r="29" spans="1:5" ht="15">
      <c r="A29" s="190">
        <v>21</v>
      </c>
      <c r="B29" s="192" t="s">
        <v>308</v>
      </c>
      <c r="C29" s="192" t="s">
        <v>289</v>
      </c>
      <c r="D29" s="192" t="s">
        <v>303</v>
      </c>
      <c r="E29" s="192" t="s">
        <v>52</v>
      </c>
    </row>
    <row r="30" spans="1:5" ht="15">
      <c r="A30" s="190">
        <v>22</v>
      </c>
      <c r="B30" s="192" t="s">
        <v>309</v>
      </c>
      <c r="C30" s="192" t="s">
        <v>289</v>
      </c>
      <c r="D30" s="192" t="s">
        <v>303</v>
      </c>
      <c r="E30" s="192" t="s">
        <v>52</v>
      </c>
    </row>
    <row r="31" spans="1:5" ht="15">
      <c r="A31" s="190"/>
      <c r="B31" s="192"/>
      <c r="C31" s="192"/>
      <c r="D31" s="192"/>
      <c r="E31" s="192"/>
    </row>
    <row r="32" spans="1:5" ht="15">
      <c r="A32" s="190"/>
      <c r="B32" s="192"/>
      <c r="C32" s="192"/>
      <c r="D32" s="192"/>
      <c r="E32" s="192"/>
    </row>
    <row r="33" spans="1:5" ht="15">
      <c r="A33" s="190"/>
      <c r="B33" s="192"/>
      <c r="C33" s="192"/>
      <c r="D33" s="192"/>
      <c r="E33" s="192"/>
    </row>
    <row r="34" spans="1:5" ht="15">
      <c r="A34" s="190"/>
      <c r="B34" s="192"/>
      <c r="C34" s="192"/>
      <c r="D34" s="192"/>
      <c r="E34" s="192"/>
    </row>
    <row r="35" spans="1:5" ht="15">
      <c r="A35" s="190"/>
      <c r="B35" s="192"/>
      <c r="C35" s="192"/>
      <c r="D35" s="192"/>
      <c r="E35" s="192"/>
    </row>
    <row r="36" spans="1:5" ht="15">
      <c r="A36" s="190"/>
      <c r="B36" s="192"/>
      <c r="C36" s="192"/>
      <c r="D36" s="192"/>
      <c r="E36" s="192"/>
    </row>
    <row r="37" spans="1:5" ht="15">
      <c r="A37" s="539" t="s">
        <v>310</v>
      </c>
      <c r="B37" s="539"/>
      <c r="C37" s="539"/>
      <c r="D37" s="539"/>
      <c r="E37" s="539"/>
    </row>
    <row r="38" spans="1:5" ht="15">
      <c r="A38" s="190"/>
      <c r="B38" s="192"/>
      <c r="C38" s="192"/>
      <c r="D38" s="192"/>
      <c r="E38" s="192"/>
    </row>
    <row r="39" spans="1:5" ht="15">
      <c r="A39" s="190"/>
      <c r="B39" s="192"/>
      <c r="C39" s="192"/>
      <c r="D39" s="192"/>
      <c r="E39" s="192"/>
    </row>
    <row r="40" spans="1:5" ht="15">
      <c r="A40" s="190"/>
      <c r="B40" s="192"/>
      <c r="C40" s="192"/>
      <c r="D40" s="192"/>
      <c r="E40" s="192"/>
    </row>
    <row r="41" spans="1:5" ht="15">
      <c r="A41" s="539" t="s">
        <v>311</v>
      </c>
      <c r="B41" s="539"/>
      <c r="C41" s="539"/>
      <c r="D41" s="539"/>
      <c r="E41" s="539"/>
    </row>
    <row r="42" spans="1:5" ht="15">
      <c r="A42" s="193"/>
      <c r="B42" s="193"/>
      <c r="C42" s="193"/>
      <c r="D42" s="193"/>
      <c r="E42" s="193"/>
    </row>
    <row r="43" spans="1:5" ht="15">
      <c r="A43" s="193"/>
      <c r="B43" s="193"/>
      <c r="C43" s="193"/>
      <c r="D43" s="193"/>
      <c r="E43" s="193"/>
    </row>
    <row r="44" spans="1:5" ht="15">
      <c r="A44" s="193"/>
      <c r="B44" s="193"/>
      <c r="C44" s="193"/>
      <c r="D44" s="193"/>
      <c r="E44" s="193"/>
    </row>
  </sheetData>
  <mergeCells count="6">
    <mergeCell ref="A41:E41"/>
    <mergeCell ref="A1:E1"/>
    <mergeCell ref="A2:E2"/>
    <mergeCell ref="A3:B3"/>
    <mergeCell ref="A7:E7"/>
    <mergeCell ref="A37:E37"/>
  </mergeCells>
  <phoneticPr fontId="2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B116"/>
  <sheetViews>
    <sheetView zoomScale="62" zoomScaleNormal="140" zoomScalePageLayoutView="140" workbookViewId="0">
      <selection activeCell="J15" sqref="J15"/>
    </sheetView>
  </sheetViews>
  <sheetFormatPr defaultColWidth="9.109375" defaultRowHeight="12.75"/>
  <cols>
    <col min="1" max="1" width="17" style="170" customWidth="1"/>
    <col min="2" max="2" width="74.33203125" style="170" customWidth="1"/>
    <col min="3" max="16384" width="9.109375" style="170"/>
  </cols>
  <sheetData>
    <row r="1" spans="1:2" s="165" customFormat="1">
      <c r="A1" s="545" t="s">
        <v>205</v>
      </c>
      <c r="B1" s="545"/>
    </row>
    <row r="2" spans="1:2" s="165" customFormat="1" ht="15">
      <c r="A2" s="546" t="s">
        <v>206</v>
      </c>
      <c r="B2" s="546"/>
    </row>
    <row r="3" spans="1:2" s="165" customFormat="1" ht="15">
      <c r="A3" s="546"/>
      <c r="B3" s="546"/>
    </row>
    <row r="4" spans="1:2" s="165" customFormat="1">
      <c r="A4" s="166" t="s">
        <v>1</v>
      </c>
      <c r="B4" s="167" t="s">
        <v>207</v>
      </c>
    </row>
    <row r="5" spans="1:2" s="165" customFormat="1" ht="8.25" customHeight="1">
      <c r="A5" s="168"/>
      <c r="B5" s="168"/>
    </row>
    <row r="6" spans="1:2">
      <c r="A6" s="169"/>
      <c r="B6" s="169"/>
    </row>
    <row r="7" spans="1:2">
      <c r="A7" s="547" t="s">
        <v>208</v>
      </c>
      <c r="B7" s="547"/>
    </row>
    <row r="8" spans="1:2">
      <c r="A8" s="169"/>
      <c r="B8" s="169"/>
    </row>
    <row r="9" spans="1:2">
      <c r="A9" s="544" t="s">
        <v>209</v>
      </c>
      <c r="B9" s="544"/>
    </row>
    <row r="10" spans="1:2" ht="15">
      <c r="A10" s="171" t="s">
        <v>210</v>
      </c>
      <c r="B10" s="171" t="s">
        <v>211</v>
      </c>
    </row>
    <row r="11" spans="1:2" ht="15">
      <c r="A11" s="171" t="s">
        <v>212</v>
      </c>
      <c r="B11" s="171" t="s">
        <v>213</v>
      </c>
    </row>
    <row r="12" spans="1:2" ht="15">
      <c r="A12" s="171" t="s">
        <v>214</v>
      </c>
      <c r="B12" s="171" t="s">
        <v>215</v>
      </c>
    </row>
    <row r="13" spans="1:2" ht="15">
      <c r="A13" s="171" t="s">
        <v>216</v>
      </c>
      <c r="B13" s="171" t="s">
        <v>217</v>
      </c>
    </row>
    <row r="14" spans="1:2" ht="15">
      <c r="A14" s="171" t="s">
        <v>218</v>
      </c>
      <c r="B14" s="171" t="s">
        <v>219</v>
      </c>
    </row>
    <row r="15" spans="1:2" ht="15">
      <c r="A15" s="171" t="s">
        <v>220</v>
      </c>
      <c r="B15" s="171" t="s">
        <v>221</v>
      </c>
    </row>
    <row r="16" spans="1:2" ht="15">
      <c r="A16" s="171" t="s">
        <v>222</v>
      </c>
      <c r="B16" s="171" t="s">
        <v>223</v>
      </c>
    </row>
    <row r="17" spans="1:2" ht="15">
      <c r="A17" s="171" t="s">
        <v>224</v>
      </c>
      <c r="B17" s="171" t="s">
        <v>225</v>
      </c>
    </row>
    <row r="18" spans="1:2" ht="15">
      <c r="A18" s="171" t="s">
        <v>226</v>
      </c>
      <c r="B18" s="171" t="s">
        <v>227</v>
      </c>
    </row>
    <row r="19" spans="1:2" ht="15">
      <c r="A19" s="172"/>
      <c r="B19" s="171"/>
    </row>
    <row r="20" spans="1:2" ht="19.5" customHeight="1">
      <c r="A20" s="544" t="s">
        <v>228</v>
      </c>
      <c r="B20" s="544"/>
    </row>
    <row r="21" spans="1:2">
      <c r="A21" s="544" t="s">
        <v>229</v>
      </c>
      <c r="B21" s="544"/>
    </row>
    <row r="22" spans="1:2" ht="6.75" customHeight="1">
      <c r="A22" s="173"/>
      <c r="B22" s="173"/>
    </row>
    <row r="23" spans="1:2" ht="15">
      <c r="A23" s="171" t="s">
        <v>230</v>
      </c>
      <c r="B23" s="174" t="s">
        <v>231</v>
      </c>
    </row>
    <row r="24" spans="1:2" ht="15">
      <c r="A24" s="171" t="s">
        <v>232</v>
      </c>
      <c r="B24" s="171" t="s">
        <v>233</v>
      </c>
    </row>
    <row r="25" spans="1:2" ht="15">
      <c r="A25" s="175" t="s">
        <v>234</v>
      </c>
      <c r="B25" s="171" t="s">
        <v>235</v>
      </c>
    </row>
    <row r="26" spans="1:2" ht="15">
      <c r="A26" s="175" t="s">
        <v>236</v>
      </c>
      <c r="B26" s="171" t="s">
        <v>237</v>
      </c>
    </row>
    <row r="27" spans="1:2" ht="15">
      <c r="A27" s="175" t="s">
        <v>238</v>
      </c>
      <c r="B27" s="171" t="s">
        <v>239</v>
      </c>
    </row>
    <row r="28" spans="1:2" ht="15">
      <c r="A28" s="175" t="s">
        <v>240</v>
      </c>
      <c r="B28" s="171" t="s">
        <v>241</v>
      </c>
    </row>
    <row r="29" spans="1:2" ht="25.5" customHeight="1">
      <c r="A29" s="171" t="s">
        <v>242</v>
      </c>
      <c r="B29" s="174" t="s">
        <v>243</v>
      </c>
    </row>
    <row r="30" spans="1:2" ht="15">
      <c r="A30" s="171" t="s">
        <v>244</v>
      </c>
      <c r="B30" s="176" t="s">
        <v>245</v>
      </c>
    </row>
    <row r="31" spans="1:2" ht="15">
      <c r="A31" s="171" t="s">
        <v>246</v>
      </c>
      <c r="B31" s="171" t="s">
        <v>247</v>
      </c>
    </row>
    <row r="32" spans="1:2" ht="15">
      <c r="A32" s="175" t="s">
        <v>248</v>
      </c>
      <c r="B32" s="171" t="s">
        <v>249</v>
      </c>
    </row>
    <row r="33" spans="1:2" ht="15">
      <c r="A33" s="175" t="s">
        <v>250</v>
      </c>
      <c r="B33" s="171" t="s">
        <v>251</v>
      </c>
    </row>
    <row r="34" spans="1:2" ht="15">
      <c r="A34" s="175" t="s">
        <v>252</v>
      </c>
      <c r="B34" s="171" t="s">
        <v>253</v>
      </c>
    </row>
    <row r="35" spans="1:2" ht="15">
      <c r="A35" s="175" t="s">
        <v>254</v>
      </c>
      <c r="B35" s="171" t="s">
        <v>255</v>
      </c>
    </row>
    <row r="36" spans="1:2" ht="15">
      <c r="A36" s="175" t="s">
        <v>256</v>
      </c>
      <c r="B36" s="171" t="s">
        <v>257</v>
      </c>
    </row>
    <row r="37" spans="1:2" ht="15">
      <c r="A37" s="175"/>
      <c r="B37" s="171"/>
    </row>
    <row r="38" spans="1:2" ht="15">
      <c r="A38" s="175"/>
      <c r="B38" s="171"/>
    </row>
    <row r="39" spans="1:2" ht="21.75" customHeight="1">
      <c r="A39" s="544" t="s">
        <v>258</v>
      </c>
      <c r="B39" s="544"/>
    </row>
    <row r="40" spans="1:2" ht="12" customHeight="1">
      <c r="A40" s="548" t="s">
        <v>259</v>
      </c>
      <c r="B40" s="548"/>
    </row>
    <row r="41" spans="1:2" ht="7.5" customHeight="1">
      <c r="A41" s="171" t="s">
        <v>2</v>
      </c>
      <c r="B41" s="173"/>
    </row>
    <row r="42" spans="1:2" ht="15">
      <c r="A42" s="171" t="s">
        <v>260</v>
      </c>
      <c r="B42" s="174" t="s">
        <v>261</v>
      </c>
    </row>
    <row r="43" spans="1:2" ht="15">
      <c r="A43" s="171" t="s">
        <v>262</v>
      </c>
      <c r="B43" s="171" t="s">
        <v>263</v>
      </c>
    </row>
    <row r="44" spans="1:2" ht="15">
      <c r="A44" s="175" t="s">
        <v>264</v>
      </c>
      <c r="B44" s="171" t="s">
        <v>265</v>
      </c>
    </row>
    <row r="45" spans="1:2" ht="15">
      <c r="A45" s="171" t="s">
        <v>266</v>
      </c>
      <c r="B45" s="171" t="s">
        <v>267</v>
      </c>
    </row>
    <row r="46" spans="1:2" ht="15">
      <c r="A46" s="175" t="s">
        <v>268</v>
      </c>
      <c r="B46" s="171" t="s">
        <v>269</v>
      </c>
    </row>
    <row r="47" spans="1:2" ht="15">
      <c r="A47" s="175" t="s">
        <v>270</v>
      </c>
      <c r="B47" s="171" t="s">
        <v>271</v>
      </c>
    </row>
    <row r="48" spans="1:2" ht="15">
      <c r="A48" s="175" t="s">
        <v>272</v>
      </c>
      <c r="B48" s="171" t="s">
        <v>273</v>
      </c>
    </row>
    <row r="49" spans="1:2" ht="15">
      <c r="A49" s="171" t="s">
        <v>274</v>
      </c>
      <c r="B49" s="176" t="s">
        <v>275</v>
      </c>
    </row>
    <row r="50" spans="1:2">
      <c r="A50" s="169"/>
      <c r="B50" s="169"/>
    </row>
    <row r="51" spans="1:2">
      <c r="A51" s="549" t="s">
        <v>276</v>
      </c>
      <c r="B51" s="549"/>
    </row>
    <row r="52" spans="1:2">
      <c r="A52" s="169"/>
      <c r="B52" s="177"/>
    </row>
    <row r="53" spans="1:2">
      <c r="A53" s="169"/>
      <c r="B53" s="169"/>
    </row>
    <row r="54" spans="1:2">
      <c r="A54" s="549" t="s">
        <v>277</v>
      </c>
      <c r="B54" s="549"/>
    </row>
    <row r="55" spans="1:2" ht="15">
      <c r="A55" s="169"/>
      <c r="B55" s="178"/>
    </row>
    <row r="56" spans="1:2">
      <c r="A56" s="169"/>
      <c r="B56" s="169"/>
    </row>
    <row r="57" spans="1:2">
      <c r="A57" s="169"/>
      <c r="B57" s="169"/>
    </row>
    <row r="58" spans="1:2">
      <c r="A58" s="169"/>
      <c r="B58" s="169"/>
    </row>
    <row r="59" spans="1:2">
      <c r="A59" s="169"/>
      <c r="B59" s="169"/>
    </row>
    <row r="60" spans="1:2" s="165" customFormat="1" ht="15">
      <c r="A60" s="179"/>
      <c r="B60" s="169"/>
    </row>
    <row r="61" spans="1:2" s="165" customFormat="1" ht="15">
      <c r="A61" s="179"/>
      <c r="B61" s="179"/>
    </row>
    <row r="62" spans="1:2" s="165" customFormat="1" ht="15">
      <c r="A62" s="180"/>
      <c r="B62" s="179"/>
    </row>
    <row r="63" spans="1:2" s="165" customFormat="1">
      <c r="A63" s="181"/>
      <c r="B63" s="182"/>
    </row>
    <row r="64" spans="1:2">
      <c r="A64" s="169"/>
      <c r="B64" s="181"/>
    </row>
    <row r="65" spans="1:2">
      <c r="A65" s="183"/>
      <c r="B65" s="169"/>
    </row>
    <row r="66" spans="1:2">
      <c r="A66" s="169"/>
      <c r="B66" s="183"/>
    </row>
    <row r="67" spans="1:2" ht="23.25" customHeight="1">
      <c r="A67" s="184"/>
      <c r="B67" s="169"/>
    </row>
    <row r="68" spans="1:2">
      <c r="A68" s="169"/>
      <c r="B68" s="184"/>
    </row>
    <row r="69" spans="1:2">
      <c r="A69" s="180"/>
      <c r="B69" s="169"/>
    </row>
    <row r="70" spans="1:2">
      <c r="A70" s="180"/>
      <c r="B70" s="180"/>
    </row>
    <row r="71" spans="1:2">
      <c r="A71" s="180"/>
      <c r="B71" s="180"/>
    </row>
    <row r="72" spans="1:2">
      <c r="A72" s="180"/>
      <c r="B72" s="180"/>
    </row>
    <row r="73" spans="1:2">
      <c r="A73" s="180"/>
      <c r="B73" s="180"/>
    </row>
    <row r="74" spans="1:2" ht="22.5" customHeight="1">
      <c r="A74" s="184"/>
      <c r="B74" s="180"/>
    </row>
    <row r="75" spans="1:2">
      <c r="A75" s="173"/>
      <c r="B75" s="184"/>
    </row>
    <row r="76" spans="1:2" ht="6.75" customHeight="1">
      <c r="A76" s="173"/>
      <c r="B76" s="173"/>
    </row>
    <row r="77" spans="1:2">
      <c r="A77" s="180"/>
      <c r="B77" s="173"/>
    </row>
    <row r="78" spans="1:2">
      <c r="A78" s="180"/>
      <c r="B78" s="180"/>
    </row>
    <row r="79" spans="1:2">
      <c r="A79" s="180"/>
      <c r="B79" s="180"/>
    </row>
    <row r="80" spans="1:2">
      <c r="A80" s="185"/>
      <c r="B80" s="180"/>
    </row>
    <row r="81" spans="1:2" ht="22.5" customHeight="1">
      <c r="A81" s="185"/>
      <c r="B81" s="180"/>
    </row>
    <row r="82" spans="1:2">
      <c r="A82" s="185"/>
      <c r="B82" s="180"/>
    </row>
    <row r="83" spans="1:2">
      <c r="A83" s="180"/>
      <c r="B83" s="180"/>
    </row>
    <row r="84" spans="1:2">
      <c r="A84" s="180"/>
      <c r="B84" s="180"/>
    </row>
    <row r="85" spans="1:2">
      <c r="A85" s="185"/>
      <c r="B85" s="180"/>
    </row>
    <row r="86" spans="1:2">
      <c r="A86" s="169"/>
      <c r="B86" s="180"/>
    </row>
    <row r="87" spans="1:2" ht="23.25" customHeight="1">
      <c r="A87" s="184"/>
      <c r="B87" s="169"/>
    </row>
    <row r="88" spans="1:2" ht="10.5" customHeight="1">
      <c r="A88" s="173"/>
      <c r="B88" s="184"/>
    </row>
    <row r="89" spans="1:2">
      <c r="A89" s="180"/>
      <c r="B89" s="173"/>
    </row>
    <row r="90" spans="1:2">
      <c r="A90" s="180"/>
      <c r="B90" s="180"/>
    </row>
    <row r="91" spans="1:2">
      <c r="A91" s="180"/>
      <c r="B91" s="180"/>
    </row>
    <row r="92" spans="1:2" ht="19.5" customHeight="1">
      <c r="A92" s="185"/>
      <c r="B92" s="180"/>
    </row>
    <row r="93" spans="1:2">
      <c r="A93" s="185"/>
      <c r="B93" s="180"/>
    </row>
    <row r="94" spans="1:2">
      <c r="A94" s="185"/>
      <c r="B94" s="180"/>
    </row>
    <row r="95" spans="1:2">
      <c r="A95" s="185"/>
      <c r="B95" s="180"/>
    </row>
    <row r="96" spans="1:2">
      <c r="A96" s="185"/>
      <c r="B96" s="180"/>
    </row>
    <row r="97" spans="1:2">
      <c r="A97" s="185"/>
      <c r="B97" s="180"/>
    </row>
    <row r="98" spans="1:2">
      <c r="A98" s="169"/>
      <c r="B98" s="180"/>
    </row>
    <row r="99" spans="1:2">
      <c r="A99" s="169"/>
      <c r="B99" s="169"/>
    </row>
    <row r="100" spans="1:2">
      <c r="A100" s="169"/>
      <c r="B100" s="169"/>
    </row>
    <row r="101" spans="1:2">
      <c r="A101" s="169"/>
      <c r="B101" s="169"/>
    </row>
    <row r="102" spans="1:2">
      <c r="A102" s="169"/>
      <c r="B102" s="169"/>
    </row>
    <row r="103" spans="1:2">
      <c r="A103" s="177"/>
      <c r="B103" s="169"/>
    </row>
    <row r="104" spans="1:2">
      <c r="A104" s="169"/>
      <c r="B104" s="186"/>
    </row>
    <row r="105" spans="1:2">
      <c r="A105" s="169"/>
      <c r="B105" s="169"/>
    </row>
    <row r="106" spans="1:2">
      <c r="A106" s="169"/>
      <c r="B106" s="169"/>
    </row>
    <row r="107" spans="1:2">
      <c r="A107" s="169"/>
      <c r="B107" s="180" t="s">
        <v>2</v>
      </c>
    </row>
    <row r="108" spans="1:2">
      <c r="A108" s="169"/>
      <c r="B108" s="169"/>
    </row>
    <row r="109" spans="1:2">
      <c r="A109" s="169"/>
      <c r="B109" s="169"/>
    </row>
    <row r="110" spans="1:2">
      <c r="A110" s="169"/>
      <c r="B110" s="169"/>
    </row>
    <row r="111" spans="1:2">
      <c r="A111" s="169"/>
      <c r="B111" s="169"/>
    </row>
    <row r="112" spans="1:2">
      <c r="A112" s="169"/>
      <c r="B112" s="169"/>
    </row>
    <row r="113" spans="1:2">
      <c r="A113" s="169"/>
      <c r="B113" s="169"/>
    </row>
    <row r="114" spans="1:2">
      <c r="A114" s="169"/>
      <c r="B114" s="169"/>
    </row>
    <row r="115" spans="1:2">
      <c r="A115" s="169"/>
      <c r="B115" s="169"/>
    </row>
    <row r="116" spans="1:2">
      <c r="B116" s="169"/>
    </row>
  </sheetData>
  <mergeCells count="11">
    <mergeCell ref="A21:B21"/>
    <mergeCell ref="A39:B39"/>
    <mergeCell ref="A40:B40"/>
    <mergeCell ref="A51:B51"/>
    <mergeCell ref="A54:B54"/>
    <mergeCell ref="A20:B20"/>
    <mergeCell ref="A1:B1"/>
    <mergeCell ref="A2:B2"/>
    <mergeCell ref="A3:B3"/>
    <mergeCell ref="A7:B7"/>
    <mergeCell ref="A9:B9"/>
  </mergeCells>
  <phoneticPr fontId="27" type="noConversion"/>
  <printOptions horizontalCentered="1"/>
  <pageMargins left="0.79" right="0.39" top="0.79" bottom="0.39" header="0.51" footer="0.51"/>
  <pageSetup paperSize="9" scale="91" fitToWidth="4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pageSetUpPr fitToPage="1"/>
  </sheetPr>
  <dimension ref="A1:H45"/>
  <sheetViews>
    <sheetView zoomScale="67" zoomScaleSheetLayoutView="100" workbookViewId="0">
      <selection activeCell="J15" sqref="J15"/>
    </sheetView>
  </sheetViews>
  <sheetFormatPr defaultColWidth="8.77734375" defaultRowHeight="12.75"/>
  <cols>
    <col min="1" max="1" width="13.109375" style="63" customWidth="1"/>
    <col min="2" max="2" width="5.109375" style="63" customWidth="1"/>
    <col min="3" max="3" width="17.44140625" style="63" customWidth="1"/>
    <col min="4" max="4" width="12" style="63" customWidth="1"/>
    <col min="5" max="5" width="13.44140625" style="63" customWidth="1"/>
    <col min="6" max="6" width="3.44140625" style="63" customWidth="1"/>
    <col min="7" max="7" width="17" style="63" customWidth="1"/>
    <col min="8" max="8" width="13.33203125" style="63" customWidth="1"/>
    <col min="9" max="16384" width="8.77734375" style="63"/>
  </cols>
  <sheetData>
    <row r="1" spans="1:8">
      <c r="A1" s="552" t="s">
        <v>0</v>
      </c>
      <c r="B1" s="552"/>
      <c r="C1" s="552"/>
      <c r="D1" s="552"/>
      <c r="E1" s="552"/>
      <c r="F1" s="552"/>
      <c r="G1" s="552"/>
      <c r="H1" s="552"/>
    </row>
    <row r="2" spans="1:8">
      <c r="A2" s="194"/>
      <c r="B2" s="194"/>
      <c r="C2" s="195"/>
      <c r="D2" s="195"/>
      <c r="E2" s="195"/>
      <c r="F2" s="194"/>
      <c r="G2" s="196"/>
      <c r="H2" s="196"/>
    </row>
    <row r="3" spans="1:8">
      <c r="A3" s="553" t="s">
        <v>1</v>
      </c>
      <c r="B3" s="553"/>
      <c r="C3" s="197"/>
      <c r="D3" s="197"/>
      <c r="E3" s="554" t="s">
        <v>3</v>
      </c>
      <c r="F3" s="554"/>
      <c r="G3" s="554"/>
      <c r="H3" s="554"/>
    </row>
    <row r="4" spans="1:8">
      <c r="A4" s="196"/>
      <c r="B4" s="194"/>
      <c r="C4" s="196"/>
      <c r="D4" s="196"/>
      <c r="E4" s="196"/>
      <c r="F4" s="194"/>
      <c r="G4" s="196"/>
      <c r="H4" s="196"/>
    </row>
    <row r="5" spans="1:8" ht="15.75">
      <c r="A5" s="550" t="s">
        <v>312</v>
      </c>
      <c r="B5" s="550"/>
      <c r="C5" s="550"/>
      <c r="D5" s="550"/>
      <c r="E5" s="550"/>
      <c r="F5" s="550"/>
      <c r="G5" s="550"/>
      <c r="H5" s="550"/>
    </row>
    <row r="6" spans="1:8">
      <c r="A6" s="551" t="s">
        <v>313</v>
      </c>
      <c r="B6" s="551"/>
      <c r="C6" s="551"/>
      <c r="D6" s="551"/>
      <c r="E6" s="551" t="s">
        <v>314</v>
      </c>
      <c r="F6" s="551"/>
      <c r="G6" s="551"/>
      <c r="H6" s="551"/>
    </row>
    <row r="7" spans="1:8">
      <c r="A7" s="196"/>
      <c r="B7" s="194"/>
      <c r="C7" s="196"/>
      <c r="D7" s="196"/>
      <c r="E7" s="196"/>
      <c r="F7" s="194"/>
      <c r="G7" s="196"/>
      <c r="H7" s="196"/>
    </row>
    <row r="8" spans="1:8">
      <c r="A8" s="198" t="s">
        <v>315</v>
      </c>
      <c r="B8" s="194"/>
      <c r="C8" s="196" t="s">
        <v>293</v>
      </c>
      <c r="D8" s="196" t="s">
        <v>37</v>
      </c>
      <c r="E8" s="198" t="s">
        <v>315</v>
      </c>
      <c r="F8" s="194"/>
      <c r="G8" s="196" t="s">
        <v>300</v>
      </c>
      <c r="H8" s="199" t="s">
        <v>46</v>
      </c>
    </row>
    <row r="9" spans="1:8">
      <c r="A9" s="198"/>
      <c r="B9" s="194"/>
      <c r="C9" s="196"/>
      <c r="D9" s="196"/>
      <c r="E9" s="198"/>
      <c r="F9" s="194"/>
      <c r="G9" s="196"/>
      <c r="H9" s="196"/>
    </row>
    <row r="10" spans="1:8">
      <c r="A10" s="198" t="s">
        <v>316</v>
      </c>
      <c r="B10" s="194">
        <v>1</v>
      </c>
      <c r="C10" s="196" t="s">
        <v>295</v>
      </c>
      <c r="D10" s="196" t="s">
        <v>55</v>
      </c>
      <c r="E10" s="198" t="s">
        <v>316</v>
      </c>
      <c r="F10" s="194">
        <v>1</v>
      </c>
      <c r="G10" s="199" t="s">
        <v>293</v>
      </c>
      <c r="H10" s="199" t="s">
        <v>37</v>
      </c>
    </row>
    <row r="11" spans="1:8">
      <c r="A11" s="198"/>
      <c r="B11" s="194">
        <v>2</v>
      </c>
      <c r="C11" s="196" t="s">
        <v>292</v>
      </c>
      <c r="D11" s="196" t="s">
        <v>37</v>
      </c>
      <c r="E11" s="198"/>
      <c r="F11" s="194">
        <v>2</v>
      </c>
      <c r="G11" s="196" t="s">
        <v>295</v>
      </c>
      <c r="H11" s="196" t="s">
        <v>55</v>
      </c>
    </row>
    <row r="12" spans="1:8">
      <c r="A12" s="198"/>
      <c r="B12" s="194">
        <v>3</v>
      </c>
      <c r="C12" s="199" t="s">
        <v>317</v>
      </c>
      <c r="D12" s="199" t="s">
        <v>52</v>
      </c>
      <c r="E12" s="198"/>
      <c r="F12" s="194">
        <v>3</v>
      </c>
      <c r="G12" s="196" t="s">
        <v>304</v>
      </c>
      <c r="H12" s="196" t="s">
        <v>52</v>
      </c>
    </row>
    <row r="13" spans="1:8">
      <c r="A13" s="198"/>
      <c r="B13" s="194">
        <v>4</v>
      </c>
      <c r="C13" s="199" t="s">
        <v>288</v>
      </c>
      <c r="D13" s="199" t="s">
        <v>37</v>
      </c>
      <c r="E13" s="198"/>
      <c r="F13" s="194">
        <v>4</v>
      </c>
      <c r="G13" s="196" t="s">
        <v>288</v>
      </c>
      <c r="H13" s="196" t="s">
        <v>37</v>
      </c>
    </row>
    <row r="14" spans="1:8">
      <c r="A14" s="198" t="s">
        <v>318</v>
      </c>
      <c r="B14" s="194">
        <v>5</v>
      </c>
      <c r="C14" s="199" t="s">
        <v>319</v>
      </c>
      <c r="D14" s="199" t="s">
        <v>37</v>
      </c>
      <c r="E14" s="198" t="s">
        <v>318</v>
      </c>
      <c r="F14" s="194">
        <v>5</v>
      </c>
      <c r="G14" s="199" t="s">
        <v>294</v>
      </c>
      <c r="H14" s="199" t="s">
        <v>64</v>
      </c>
    </row>
    <row r="15" spans="1:8">
      <c r="A15" s="198"/>
      <c r="B15" s="194">
        <v>6</v>
      </c>
      <c r="C15" s="200" t="s">
        <v>297</v>
      </c>
      <c r="D15" s="200" t="s">
        <v>46</v>
      </c>
      <c r="E15" s="198"/>
      <c r="F15" s="194">
        <v>6</v>
      </c>
      <c r="G15" s="201" t="s">
        <v>297</v>
      </c>
      <c r="H15" s="201" t="s">
        <v>46</v>
      </c>
    </row>
    <row r="16" spans="1:8">
      <c r="A16" s="202" t="s">
        <v>320</v>
      </c>
      <c r="B16" s="194"/>
      <c r="C16" s="200" t="s">
        <v>306</v>
      </c>
      <c r="D16" s="200" t="s">
        <v>52</v>
      </c>
      <c r="E16" s="202" t="s">
        <v>320</v>
      </c>
      <c r="F16" s="194"/>
      <c r="G16" s="200" t="s">
        <v>306</v>
      </c>
      <c r="H16" s="200" t="s">
        <v>52</v>
      </c>
    </row>
    <row r="17" spans="1:8">
      <c r="A17" s="198"/>
      <c r="B17" s="194"/>
      <c r="C17" s="200" t="s">
        <v>321</v>
      </c>
      <c r="D17" s="200" t="s">
        <v>52</v>
      </c>
      <c r="E17" s="198"/>
      <c r="F17" s="194"/>
      <c r="G17" s="200" t="s">
        <v>321</v>
      </c>
      <c r="H17" s="200" t="s">
        <v>52</v>
      </c>
    </row>
    <row r="18" spans="1:8">
      <c r="A18" s="198" t="s">
        <v>322</v>
      </c>
      <c r="B18" s="194">
        <v>7</v>
      </c>
      <c r="C18" s="199" t="s">
        <v>300</v>
      </c>
      <c r="D18" s="196" t="s">
        <v>46</v>
      </c>
      <c r="E18" s="198" t="s">
        <v>322</v>
      </c>
      <c r="F18" s="194">
        <v>7</v>
      </c>
      <c r="G18" s="196" t="s">
        <v>299</v>
      </c>
      <c r="H18" s="196" t="s">
        <v>46</v>
      </c>
    </row>
    <row r="19" spans="1:8">
      <c r="A19" s="202"/>
      <c r="B19" s="194">
        <v>8</v>
      </c>
      <c r="C19" s="199" t="s">
        <v>323</v>
      </c>
      <c r="D19" s="199" t="s">
        <v>52</v>
      </c>
      <c r="E19" s="202"/>
      <c r="F19" s="194">
        <v>8</v>
      </c>
      <c r="G19" s="196" t="s">
        <v>319</v>
      </c>
      <c r="H19" s="196" t="s">
        <v>37</v>
      </c>
    </row>
    <row r="20" spans="1:8">
      <c r="A20" s="202"/>
      <c r="B20" s="194"/>
      <c r="C20" s="196"/>
      <c r="D20" s="196"/>
      <c r="E20" s="202"/>
      <c r="F20" s="194"/>
      <c r="G20" s="196"/>
      <c r="H20" s="196"/>
    </row>
    <row r="21" spans="1:8">
      <c r="A21" s="198" t="s">
        <v>324</v>
      </c>
      <c r="B21" s="194">
        <v>9</v>
      </c>
      <c r="C21" s="196" t="s">
        <v>325</v>
      </c>
      <c r="D21" s="196" t="s">
        <v>64</v>
      </c>
      <c r="E21" s="198" t="s">
        <v>324</v>
      </c>
      <c r="F21" s="194">
        <v>9</v>
      </c>
      <c r="G21" s="196" t="s">
        <v>292</v>
      </c>
      <c r="H21" s="196" t="s">
        <v>37</v>
      </c>
    </row>
    <row r="22" spans="1:8">
      <c r="A22" s="198" t="s">
        <v>326</v>
      </c>
      <c r="B22" s="194">
        <v>10</v>
      </c>
      <c r="C22" s="196" t="s">
        <v>296</v>
      </c>
      <c r="D22" s="196" t="s">
        <v>72</v>
      </c>
      <c r="E22" s="198" t="s">
        <v>326</v>
      </c>
      <c r="F22" s="194">
        <v>10</v>
      </c>
      <c r="G22" s="196" t="s">
        <v>302</v>
      </c>
      <c r="H22" s="196" t="s">
        <v>52</v>
      </c>
    </row>
    <row r="23" spans="1:8">
      <c r="A23" s="198"/>
      <c r="B23" s="194"/>
      <c r="C23" s="196"/>
      <c r="D23" s="196"/>
      <c r="E23" s="198"/>
      <c r="F23" s="194"/>
      <c r="G23" s="196"/>
      <c r="H23" s="196"/>
    </row>
    <row r="24" spans="1:8">
      <c r="A24" s="198"/>
      <c r="B24" s="194"/>
      <c r="C24" s="203"/>
      <c r="D24" s="203"/>
      <c r="E24" s="198"/>
      <c r="F24" s="194"/>
      <c r="G24" s="203"/>
      <c r="H24" s="203"/>
    </row>
    <row r="25" spans="1:8" ht="15.75">
      <c r="A25" s="550" t="s">
        <v>312</v>
      </c>
      <c r="B25" s="550"/>
      <c r="C25" s="550"/>
      <c r="D25" s="550"/>
      <c r="E25" s="550"/>
      <c r="F25" s="550"/>
      <c r="G25" s="550"/>
      <c r="H25" s="550"/>
    </row>
    <row r="26" spans="1:8">
      <c r="A26" s="551" t="s">
        <v>94</v>
      </c>
      <c r="B26" s="551"/>
      <c r="C26" s="551"/>
      <c r="D26" s="551"/>
      <c r="E26" s="551" t="s">
        <v>33</v>
      </c>
      <c r="F26" s="551"/>
      <c r="G26" s="551"/>
      <c r="H26" s="551"/>
    </row>
    <row r="27" spans="1:8">
      <c r="A27" s="204"/>
      <c r="B27" s="204"/>
      <c r="C27" s="204"/>
      <c r="D27" s="204"/>
      <c r="E27" s="204"/>
      <c r="F27" s="204"/>
      <c r="G27" s="204"/>
      <c r="H27" s="204"/>
    </row>
    <row r="28" spans="1:8">
      <c r="A28" s="198" t="s">
        <v>315</v>
      </c>
      <c r="B28" s="194"/>
      <c r="C28" s="196" t="s">
        <v>319</v>
      </c>
      <c r="D28" s="199" t="s">
        <v>37</v>
      </c>
      <c r="E28" s="198" t="s">
        <v>315</v>
      </c>
      <c r="F28" s="194"/>
      <c r="G28" s="199" t="s">
        <v>296</v>
      </c>
      <c r="H28" s="196" t="s">
        <v>72</v>
      </c>
    </row>
    <row r="29" spans="1:8">
      <c r="A29" s="198"/>
      <c r="B29" s="194"/>
      <c r="C29" s="196"/>
      <c r="D29" s="196"/>
      <c r="E29" s="198"/>
      <c r="F29" s="194"/>
      <c r="G29" s="199"/>
      <c r="H29" s="196"/>
    </row>
    <row r="30" spans="1:8">
      <c r="A30" s="198" t="s">
        <v>316</v>
      </c>
      <c r="B30" s="194">
        <v>1</v>
      </c>
      <c r="C30" s="199" t="s">
        <v>300</v>
      </c>
      <c r="D30" s="199" t="s">
        <v>46</v>
      </c>
      <c r="E30" s="198" t="s">
        <v>316</v>
      </c>
      <c r="F30" s="194">
        <v>1</v>
      </c>
      <c r="G30" s="196" t="s">
        <v>292</v>
      </c>
      <c r="H30" s="196" t="s">
        <v>37</v>
      </c>
    </row>
    <row r="31" spans="1:8">
      <c r="A31" s="198"/>
      <c r="B31" s="194">
        <v>2</v>
      </c>
      <c r="C31" s="196" t="s">
        <v>327</v>
      </c>
      <c r="D31" s="196" t="s">
        <v>52</v>
      </c>
      <c r="E31" s="198"/>
      <c r="F31" s="194">
        <v>2</v>
      </c>
      <c r="G31" s="196" t="s">
        <v>295</v>
      </c>
      <c r="H31" s="196" t="s">
        <v>55</v>
      </c>
    </row>
    <row r="32" spans="1:8">
      <c r="A32" s="198"/>
      <c r="B32" s="194">
        <v>3</v>
      </c>
      <c r="C32" s="196" t="s">
        <v>293</v>
      </c>
      <c r="D32" s="196" t="s">
        <v>37</v>
      </c>
      <c r="E32" s="198"/>
      <c r="F32" s="194">
        <v>3</v>
      </c>
      <c r="G32" s="199" t="s">
        <v>297</v>
      </c>
      <c r="H32" s="199" t="s">
        <v>46</v>
      </c>
    </row>
    <row r="33" spans="1:8">
      <c r="A33" s="198"/>
      <c r="B33" s="194">
        <v>4</v>
      </c>
      <c r="C33" s="196" t="s">
        <v>295</v>
      </c>
      <c r="D33" s="196" t="s">
        <v>55</v>
      </c>
      <c r="E33" s="198"/>
      <c r="F33" s="194">
        <v>4</v>
      </c>
      <c r="G33" s="196" t="s">
        <v>304</v>
      </c>
      <c r="H33" s="196" t="s">
        <v>52</v>
      </c>
    </row>
    <row r="34" spans="1:8">
      <c r="A34" s="198" t="s">
        <v>318</v>
      </c>
      <c r="B34" s="194">
        <v>5</v>
      </c>
      <c r="C34" s="199" t="s">
        <v>292</v>
      </c>
      <c r="D34" s="199" t="s">
        <v>37</v>
      </c>
      <c r="E34" s="198" t="s">
        <v>318</v>
      </c>
      <c r="F34" s="194">
        <v>5</v>
      </c>
      <c r="G34" s="196" t="s">
        <v>328</v>
      </c>
      <c r="H34" s="196" t="s">
        <v>37</v>
      </c>
    </row>
    <row r="35" spans="1:8">
      <c r="A35" s="198"/>
      <c r="B35" s="194">
        <v>6</v>
      </c>
      <c r="C35" s="201" t="s">
        <v>299</v>
      </c>
      <c r="D35" s="201" t="s">
        <v>46</v>
      </c>
      <c r="E35" s="198"/>
      <c r="F35" s="194">
        <v>6</v>
      </c>
      <c r="G35" s="196" t="s">
        <v>299</v>
      </c>
      <c r="H35" s="196" t="s">
        <v>46</v>
      </c>
    </row>
    <row r="36" spans="1:8">
      <c r="A36" s="198"/>
      <c r="B36" s="194"/>
      <c r="C36" s="196"/>
      <c r="D36" s="196"/>
      <c r="E36" s="198"/>
      <c r="F36" s="194"/>
      <c r="G36" s="196"/>
      <c r="H36" s="196"/>
    </row>
    <row r="37" spans="1:8">
      <c r="A37" s="198" t="s">
        <v>322</v>
      </c>
      <c r="B37" s="194">
        <v>7</v>
      </c>
      <c r="C37" s="196" t="s">
        <v>297</v>
      </c>
      <c r="D37" s="196" t="s">
        <v>46</v>
      </c>
      <c r="E37" s="198" t="s">
        <v>322</v>
      </c>
      <c r="F37" s="194">
        <v>7</v>
      </c>
      <c r="G37" s="196" t="s">
        <v>294</v>
      </c>
      <c r="H37" s="196" t="s">
        <v>64</v>
      </c>
    </row>
    <row r="38" spans="1:8">
      <c r="A38" s="202"/>
      <c r="B38" s="194">
        <v>8</v>
      </c>
      <c r="C38" s="199" t="s">
        <v>302</v>
      </c>
      <c r="D38" s="199" t="s">
        <v>52</v>
      </c>
      <c r="E38" s="202"/>
      <c r="F38" s="194">
        <v>8</v>
      </c>
      <c r="G38" s="196" t="s">
        <v>305</v>
      </c>
      <c r="H38" s="196" t="s">
        <v>52</v>
      </c>
    </row>
    <row r="39" spans="1:8">
      <c r="A39" s="202" t="s">
        <v>320</v>
      </c>
      <c r="B39" s="194"/>
      <c r="C39" s="200" t="s">
        <v>306</v>
      </c>
      <c r="D39" s="200" t="s">
        <v>52</v>
      </c>
      <c r="E39" s="202" t="s">
        <v>320</v>
      </c>
      <c r="F39" s="194"/>
      <c r="G39" s="200" t="s">
        <v>306</v>
      </c>
      <c r="H39" s="200" t="s">
        <v>52</v>
      </c>
    </row>
    <row r="40" spans="1:8">
      <c r="A40" s="202"/>
      <c r="B40" s="194"/>
      <c r="C40" s="200" t="s">
        <v>321</v>
      </c>
      <c r="D40" s="200" t="s">
        <v>52</v>
      </c>
      <c r="E40" s="202"/>
      <c r="F40" s="194"/>
      <c r="G40" s="200" t="s">
        <v>321</v>
      </c>
      <c r="H40" s="200" t="s">
        <v>52</v>
      </c>
    </row>
    <row r="41" spans="1:8">
      <c r="A41" s="198" t="s">
        <v>329</v>
      </c>
      <c r="B41" s="194">
        <v>9</v>
      </c>
      <c r="C41" s="196" t="s">
        <v>304</v>
      </c>
      <c r="D41" s="196" t="s">
        <v>52</v>
      </c>
      <c r="E41" s="198" t="s">
        <v>329</v>
      </c>
      <c r="F41" s="194">
        <v>9</v>
      </c>
      <c r="G41" s="196" t="s">
        <v>319</v>
      </c>
      <c r="H41" s="196" t="s">
        <v>37</v>
      </c>
    </row>
    <row r="42" spans="1:8">
      <c r="A42" s="205" t="s">
        <v>330</v>
      </c>
      <c r="B42" s="194">
        <v>10</v>
      </c>
      <c r="C42" s="196" t="s">
        <v>288</v>
      </c>
      <c r="D42" s="196" t="s">
        <v>37</v>
      </c>
      <c r="E42" s="205" t="s">
        <v>330</v>
      </c>
      <c r="F42" s="194">
        <v>10</v>
      </c>
      <c r="G42" s="196" t="s">
        <v>300</v>
      </c>
      <c r="H42" s="196" t="s">
        <v>46</v>
      </c>
    </row>
    <row r="43" spans="1:8">
      <c r="A43" s="196"/>
      <c r="B43" s="194"/>
      <c r="C43" s="196"/>
      <c r="D43" s="196"/>
      <c r="E43" s="196"/>
      <c r="F43" s="194"/>
      <c r="G43" s="196"/>
      <c r="H43" s="196"/>
    </row>
    <row r="44" spans="1:8">
      <c r="B44" s="194"/>
      <c r="C44" s="196"/>
      <c r="D44" s="196"/>
    </row>
    <row r="45" spans="1:8">
      <c r="B45" s="194"/>
    </row>
  </sheetData>
  <mergeCells count="9">
    <mergeCell ref="A25:H25"/>
    <mergeCell ref="A26:D26"/>
    <mergeCell ref="E26:H26"/>
    <mergeCell ref="A1:H1"/>
    <mergeCell ref="A3:B3"/>
    <mergeCell ref="E3:H3"/>
    <mergeCell ref="A5:H5"/>
    <mergeCell ref="A6:D6"/>
    <mergeCell ref="E6:H6"/>
  </mergeCells>
  <phoneticPr fontId="27" type="noConversion"/>
  <pageMargins left="0.7" right="0.7" top="0.75" bottom="0.75" header="0.3" footer="0.3"/>
  <pageSetup paperSize="9" scale="86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/>
  <dimension ref="A1:K94"/>
  <sheetViews>
    <sheetView zoomScale="75" zoomScaleNormal="95" zoomScaleSheetLayoutView="115" zoomScalePageLayoutView="95" workbookViewId="0">
      <selection activeCell="J15" sqref="J15"/>
    </sheetView>
  </sheetViews>
  <sheetFormatPr defaultColWidth="8.77734375" defaultRowHeight="12.75"/>
  <cols>
    <col min="1" max="1" width="4.44140625" style="63" customWidth="1"/>
    <col min="2" max="2" width="24.44140625" style="63" customWidth="1"/>
    <col min="3" max="3" width="5.44140625" style="259" customWidth="1"/>
    <col min="4" max="4" width="5.33203125" style="63" customWidth="1"/>
    <col min="5" max="5" width="15" style="73" customWidth="1"/>
    <col min="6" max="6" width="12" style="73" customWidth="1"/>
    <col min="7" max="7" width="13.44140625" style="73" customWidth="1"/>
    <col min="8" max="11" width="11.44140625" style="63" customWidth="1"/>
    <col min="12" max="16384" width="8.77734375" style="63"/>
  </cols>
  <sheetData>
    <row r="1" spans="1:11" s="207" customFormat="1" ht="14.25" customHeight="1">
      <c r="A1" s="558" t="s">
        <v>331</v>
      </c>
      <c r="B1" s="558"/>
      <c r="C1" s="558"/>
      <c r="D1" s="558"/>
      <c r="E1" s="558"/>
      <c r="F1" s="558"/>
      <c r="G1" s="558"/>
      <c r="H1" s="206"/>
      <c r="I1" s="206"/>
      <c r="J1" s="206"/>
      <c r="K1" s="206"/>
    </row>
    <row r="2" spans="1:11" s="207" customFormat="1" ht="13.5" customHeight="1">
      <c r="A2" s="555" t="s">
        <v>332</v>
      </c>
      <c r="B2" s="556"/>
      <c r="C2" s="556"/>
      <c r="D2" s="556"/>
      <c r="E2" s="556"/>
      <c r="F2" s="556"/>
      <c r="G2" s="557"/>
      <c r="H2" s="206"/>
      <c r="I2" s="206"/>
      <c r="J2" s="206"/>
      <c r="K2" s="206"/>
    </row>
    <row r="3" spans="1:11" s="207" customFormat="1" ht="9.75" customHeight="1">
      <c r="A3" s="208">
        <v>1</v>
      </c>
      <c r="B3" s="209" t="s">
        <v>180</v>
      </c>
      <c r="C3" s="210" t="s">
        <v>36</v>
      </c>
      <c r="D3" s="210">
        <v>2004</v>
      </c>
      <c r="E3" s="211" t="s">
        <v>46</v>
      </c>
      <c r="F3" s="211" t="s">
        <v>38</v>
      </c>
      <c r="G3" s="211" t="s">
        <v>47</v>
      </c>
      <c r="H3" s="212">
        <f t="shared" ref="H3:H17" ca="1" si="0">RAND()</f>
        <v>0.77582639071186077</v>
      </c>
      <c r="I3" s="206"/>
      <c r="J3" s="206"/>
      <c r="K3" s="206"/>
    </row>
    <row r="4" spans="1:11" s="214" customFormat="1" ht="9.75" customHeight="1">
      <c r="A4" s="208">
        <v>2</v>
      </c>
      <c r="B4" s="209" t="s">
        <v>182</v>
      </c>
      <c r="C4" s="210" t="s">
        <v>36</v>
      </c>
      <c r="D4" s="210">
        <v>2001</v>
      </c>
      <c r="E4" s="211" t="s">
        <v>46</v>
      </c>
      <c r="F4" s="211" t="s">
        <v>38</v>
      </c>
      <c r="G4" s="211" t="s">
        <v>47</v>
      </c>
      <c r="H4" s="212">
        <f t="shared" ca="1" si="0"/>
        <v>0.59683307788839213</v>
      </c>
      <c r="I4" s="213"/>
      <c r="J4" s="213"/>
      <c r="K4" s="213"/>
    </row>
    <row r="5" spans="1:11" s="217" customFormat="1" ht="9.75" customHeight="1">
      <c r="A5" s="208">
        <v>3</v>
      </c>
      <c r="B5" s="215" t="s">
        <v>177</v>
      </c>
      <c r="C5" s="105" t="s">
        <v>36</v>
      </c>
      <c r="D5" s="105">
        <v>2003</v>
      </c>
      <c r="E5" s="14" t="s">
        <v>37</v>
      </c>
      <c r="F5" s="211" t="s">
        <v>38</v>
      </c>
      <c r="G5" s="211" t="s">
        <v>39</v>
      </c>
      <c r="H5" s="212">
        <f t="shared" ca="1" si="0"/>
        <v>0.90652879299449562</v>
      </c>
      <c r="I5" s="216"/>
      <c r="J5" s="216"/>
      <c r="K5" s="216"/>
    </row>
    <row r="6" spans="1:11" s="217" customFormat="1" ht="9.75" customHeight="1">
      <c r="A6" s="208">
        <v>4</v>
      </c>
      <c r="B6" s="14" t="s">
        <v>179</v>
      </c>
      <c r="C6" s="218" t="s">
        <v>36</v>
      </c>
      <c r="D6" s="219">
        <v>2001</v>
      </c>
      <c r="E6" s="14" t="s">
        <v>37</v>
      </c>
      <c r="F6" s="14" t="s">
        <v>38</v>
      </c>
      <c r="G6" s="14" t="s">
        <v>39</v>
      </c>
      <c r="H6" s="212">
        <f t="shared" ca="1" si="0"/>
        <v>0.29812772292854639</v>
      </c>
      <c r="I6" s="216"/>
      <c r="J6" s="216"/>
      <c r="K6" s="216"/>
    </row>
    <row r="7" spans="1:11" s="214" customFormat="1" ht="9.75" customHeight="1">
      <c r="A7" s="208">
        <v>5</v>
      </c>
      <c r="B7" s="220" t="s">
        <v>333</v>
      </c>
      <c r="C7" s="105" t="s">
        <v>36</v>
      </c>
      <c r="D7" s="221">
        <v>2002</v>
      </c>
      <c r="E7" s="14" t="s">
        <v>37</v>
      </c>
      <c r="F7" s="211" t="s">
        <v>38</v>
      </c>
      <c r="G7" s="222" t="s">
        <v>39</v>
      </c>
      <c r="H7" s="212">
        <f t="shared" ca="1" si="0"/>
        <v>0.76967281282601085</v>
      </c>
      <c r="I7" s="216"/>
      <c r="J7" s="216"/>
      <c r="K7" s="216"/>
    </row>
    <row r="8" spans="1:11" s="225" customFormat="1" ht="9.75" customHeight="1">
      <c r="A8" s="208">
        <v>6</v>
      </c>
      <c r="B8" s="223" t="s">
        <v>186</v>
      </c>
      <c r="C8" s="224" t="s">
        <v>36</v>
      </c>
      <c r="D8" s="224">
        <v>2002</v>
      </c>
      <c r="E8" s="223" t="s">
        <v>55</v>
      </c>
      <c r="F8" s="58" t="s">
        <v>56</v>
      </c>
      <c r="G8" s="58" t="s">
        <v>57</v>
      </c>
      <c r="H8" s="212">
        <f t="shared" ca="1" si="0"/>
        <v>0.50656115091096776</v>
      </c>
      <c r="I8" s="216"/>
      <c r="J8" s="216"/>
      <c r="K8" s="216"/>
    </row>
    <row r="9" spans="1:11" s="225" customFormat="1" ht="9.75" customHeight="1">
      <c r="A9" s="208">
        <v>7</v>
      </c>
      <c r="B9" s="209" t="s">
        <v>191</v>
      </c>
      <c r="C9" s="210" t="s">
        <v>36</v>
      </c>
      <c r="D9" s="210">
        <v>2001</v>
      </c>
      <c r="E9" s="211" t="s">
        <v>52</v>
      </c>
      <c r="F9" s="211" t="s">
        <v>38</v>
      </c>
      <c r="G9" s="211" t="s">
        <v>53</v>
      </c>
      <c r="H9" s="212">
        <f t="shared" ca="1" si="0"/>
        <v>0.26593090100332972</v>
      </c>
      <c r="I9" s="216"/>
      <c r="J9" s="216"/>
      <c r="K9" s="216"/>
    </row>
    <row r="10" spans="1:11" s="214" customFormat="1" ht="9.75" customHeight="1">
      <c r="A10" s="208">
        <v>8</v>
      </c>
      <c r="B10" s="223" t="s">
        <v>187</v>
      </c>
      <c r="C10" s="224" t="s">
        <v>36</v>
      </c>
      <c r="D10" s="224">
        <v>2001</v>
      </c>
      <c r="E10" s="223" t="s">
        <v>55</v>
      </c>
      <c r="F10" s="58" t="s">
        <v>56</v>
      </c>
      <c r="G10" s="58" t="s">
        <v>57</v>
      </c>
      <c r="H10" s="212">
        <f t="shared" ca="1" si="0"/>
        <v>0.89487383483990968</v>
      </c>
      <c r="I10" s="213"/>
      <c r="J10" s="213"/>
      <c r="K10" s="213"/>
    </row>
    <row r="11" spans="1:11" s="214" customFormat="1" ht="9.75" customHeight="1">
      <c r="A11" s="208">
        <v>9</v>
      </c>
      <c r="B11" s="220" t="s">
        <v>334</v>
      </c>
      <c r="C11" s="211" t="s">
        <v>36</v>
      </c>
      <c r="D11" s="211">
        <v>2001</v>
      </c>
      <c r="E11" s="14" t="s">
        <v>81</v>
      </c>
      <c r="F11" s="211" t="s">
        <v>38</v>
      </c>
      <c r="G11" s="211" t="s">
        <v>65</v>
      </c>
      <c r="H11" s="212">
        <f t="shared" ca="1" si="0"/>
        <v>0.51772962461459127</v>
      </c>
      <c r="I11" s="226"/>
      <c r="J11" s="226"/>
      <c r="K11" s="226"/>
    </row>
    <row r="12" spans="1:11" s="214" customFormat="1" ht="9.75" customHeight="1">
      <c r="A12" s="208">
        <v>10</v>
      </c>
      <c r="B12" s="223" t="s">
        <v>335</v>
      </c>
      <c r="C12" s="224" t="s">
        <v>36</v>
      </c>
      <c r="D12" s="224">
        <v>2002</v>
      </c>
      <c r="E12" s="223" t="s">
        <v>55</v>
      </c>
      <c r="F12" s="58" t="s">
        <v>56</v>
      </c>
      <c r="G12" s="58" t="s">
        <v>57</v>
      </c>
      <c r="H12" s="212">
        <f t="shared" ca="1" si="0"/>
        <v>0.59979611836744784</v>
      </c>
      <c r="I12" s="216"/>
      <c r="J12" s="216"/>
      <c r="K12" s="216"/>
    </row>
    <row r="13" spans="1:11" s="214" customFormat="1" ht="9.75" customHeight="1">
      <c r="A13" s="208">
        <v>11</v>
      </c>
      <c r="B13" s="223" t="s">
        <v>185</v>
      </c>
      <c r="C13" s="224" t="s">
        <v>36</v>
      </c>
      <c r="D13" s="224">
        <v>2002</v>
      </c>
      <c r="E13" s="223" t="s">
        <v>55</v>
      </c>
      <c r="F13" s="58" t="s">
        <v>56</v>
      </c>
      <c r="G13" s="58" t="s">
        <v>57</v>
      </c>
      <c r="H13" s="212">
        <f t="shared" ca="1" si="0"/>
        <v>0.69941122546299872</v>
      </c>
      <c r="I13" s="216"/>
      <c r="J13" s="216"/>
      <c r="K13" s="216"/>
    </row>
    <row r="14" spans="1:11" s="214" customFormat="1" ht="9.75" customHeight="1">
      <c r="A14" s="208">
        <v>12</v>
      </c>
      <c r="B14" s="209" t="s">
        <v>336</v>
      </c>
      <c r="C14" s="210" t="s">
        <v>36</v>
      </c>
      <c r="D14" s="210">
        <v>2002</v>
      </c>
      <c r="E14" s="211" t="s">
        <v>46</v>
      </c>
      <c r="F14" s="211" t="s">
        <v>38</v>
      </c>
      <c r="G14" s="211" t="s">
        <v>47</v>
      </c>
      <c r="H14" s="212">
        <f t="shared" ca="1" si="0"/>
        <v>0.73981292488778827</v>
      </c>
      <c r="I14" s="216"/>
      <c r="J14" s="216"/>
      <c r="K14" s="216"/>
    </row>
    <row r="15" spans="1:11" s="214" customFormat="1" ht="9.75" customHeight="1">
      <c r="A15" s="208">
        <v>13</v>
      </c>
      <c r="B15" s="227" t="s">
        <v>188</v>
      </c>
      <c r="C15" s="228" t="s">
        <v>36</v>
      </c>
      <c r="D15" s="210">
        <v>2004</v>
      </c>
      <c r="E15" s="209" t="s">
        <v>52</v>
      </c>
      <c r="F15" s="14" t="s">
        <v>38</v>
      </c>
      <c r="G15" s="211" t="s">
        <v>53</v>
      </c>
      <c r="H15" s="212">
        <f t="shared" ca="1" si="0"/>
        <v>0.87370290526884031</v>
      </c>
      <c r="I15" s="213"/>
      <c r="J15" s="213"/>
      <c r="K15" s="213"/>
    </row>
    <row r="16" spans="1:11" s="214" customFormat="1" ht="9.75" customHeight="1">
      <c r="A16" s="208">
        <v>14</v>
      </c>
      <c r="B16" s="220" t="s">
        <v>176</v>
      </c>
      <c r="C16" s="105" t="s">
        <v>36</v>
      </c>
      <c r="D16" s="221">
        <v>2004</v>
      </c>
      <c r="E16" s="14" t="s">
        <v>37</v>
      </c>
      <c r="F16" s="211" t="s">
        <v>38</v>
      </c>
      <c r="G16" s="211" t="s">
        <v>39</v>
      </c>
      <c r="H16" s="212">
        <f t="shared" ca="1" si="0"/>
        <v>0.39063438338009604</v>
      </c>
      <c r="I16" s="216"/>
      <c r="J16" s="216"/>
      <c r="K16" s="216"/>
    </row>
    <row r="17" spans="1:11" s="214" customFormat="1" ht="9.75" customHeight="1">
      <c r="A17" s="208">
        <v>15</v>
      </c>
      <c r="B17" s="220" t="s">
        <v>178</v>
      </c>
      <c r="C17" s="221" t="s">
        <v>36</v>
      </c>
      <c r="D17" s="221">
        <v>2002</v>
      </c>
      <c r="E17" s="14" t="s">
        <v>37</v>
      </c>
      <c r="F17" s="211" t="s">
        <v>38</v>
      </c>
      <c r="G17" s="211" t="s">
        <v>39</v>
      </c>
      <c r="H17" s="212">
        <f t="shared" ca="1" si="0"/>
        <v>0.37842980140980353</v>
      </c>
      <c r="I17" s="216"/>
      <c r="J17" s="216"/>
      <c r="K17" s="216"/>
    </row>
    <row r="18" spans="1:11" s="207" customFormat="1" ht="13.5" customHeight="1">
      <c r="A18" s="555" t="s">
        <v>337</v>
      </c>
      <c r="B18" s="556"/>
      <c r="C18" s="556"/>
      <c r="D18" s="556"/>
      <c r="E18" s="556"/>
      <c r="F18" s="556"/>
      <c r="G18" s="557"/>
      <c r="H18" s="206"/>
      <c r="I18" s="206"/>
      <c r="J18" s="206"/>
      <c r="K18" s="206"/>
    </row>
    <row r="19" spans="1:11" s="217" customFormat="1" ht="9.75" customHeight="1">
      <c r="A19" s="208">
        <v>1</v>
      </c>
      <c r="B19" s="209" t="s">
        <v>338</v>
      </c>
      <c r="C19" s="210" t="s">
        <v>36</v>
      </c>
      <c r="D19" s="210">
        <v>2004</v>
      </c>
      <c r="E19" s="211" t="s">
        <v>46</v>
      </c>
      <c r="F19" s="211" t="s">
        <v>38</v>
      </c>
      <c r="G19" s="222" t="s">
        <v>47</v>
      </c>
      <c r="H19" s="212">
        <f t="shared" ref="H19:H33" ca="1" si="1">RAND()</f>
        <v>0.14120861755140712</v>
      </c>
      <c r="I19" s="226"/>
      <c r="J19" s="226"/>
      <c r="K19" s="226"/>
    </row>
    <row r="20" spans="1:11" s="217" customFormat="1" ht="9.75" customHeight="1">
      <c r="A20" s="208">
        <v>2</v>
      </c>
      <c r="B20" s="227" t="s">
        <v>189</v>
      </c>
      <c r="C20" s="228" t="s">
        <v>36</v>
      </c>
      <c r="D20" s="210">
        <v>2004</v>
      </c>
      <c r="E20" s="209" t="s">
        <v>52</v>
      </c>
      <c r="F20" s="14" t="s">
        <v>38</v>
      </c>
      <c r="G20" s="222" t="s">
        <v>53</v>
      </c>
      <c r="H20" s="212">
        <f t="shared" ca="1" si="1"/>
        <v>0.38331278484094078</v>
      </c>
      <c r="I20" s="216"/>
      <c r="J20" s="216"/>
      <c r="K20" s="216"/>
    </row>
    <row r="21" spans="1:11" s="217" customFormat="1" ht="9.75" customHeight="1">
      <c r="A21" s="208">
        <v>3</v>
      </c>
      <c r="B21" s="227" t="s">
        <v>190</v>
      </c>
      <c r="C21" s="228" t="s">
        <v>36</v>
      </c>
      <c r="D21" s="210">
        <v>2003</v>
      </c>
      <c r="E21" s="209" t="s">
        <v>52</v>
      </c>
      <c r="F21" s="14" t="s">
        <v>38</v>
      </c>
      <c r="G21" s="222" t="s">
        <v>53</v>
      </c>
      <c r="H21" s="212">
        <f t="shared" ca="1" si="1"/>
        <v>8.999211148688957E-3</v>
      </c>
      <c r="I21" s="216"/>
      <c r="J21" s="216"/>
      <c r="K21" s="216"/>
    </row>
    <row r="22" spans="1:11" s="217" customFormat="1" ht="9.75" customHeight="1">
      <c r="A22" s="208">
        <v>4</v>
      </c>
      <c r="B22" s="209" t="s">
        <v>339</v>
      </c>
      <c r="C22" s="210" t="s">
        <v>36</v>
      </c>
      <c r="D22" s="210">
        <v>2005</v>
      </c>
      <c r="E22" s="211" t="s">
        <v>46</v>
      </c>
      <c r="F22" s="211" t="s">
        <v>38</v>
      </c>
      <c r="G22" s="222" t="s">
        <v>47</v>
      </c>
      <c r="H22" s="212">
        <f t="shared" ca="1" si="1"/>
        <v>0.69860637711292406</v>
      </c>
      <c r="I22" s="213"/>
      <c r="J22" s="213"/>
      <c r="K22" s="213"/>
    </row>
    <row r="23" spans="1:11" s="217" customFormat="1" ht="9.75" customHeight="1">
      <c r="A23" s="208">
        <v>5</v>
      </c>
      <c r="B23" s="209" t="s">
        <v>199</v>
      </c>
      <c r="C23" s="210" t="s">
        <v>36</v>
      </c>
      <c r="D23" s="210">
        <v>2004</v>
      </c>
      <c r="E23" s="209" t="s">
        <v>72</v>
      </c>
      <c r="F23" s="14" t="s">
        <v>38</v>
      </c>
      <c r="G23" s="117" t="s">
        <v>73</v>
      </c>
      <c r="H23" s="212">
        <f t="shared" ca="1" si="1"/>
        <v>0.81137243217298205</v>
      </c>
      <c r="I23" s="229"/>
      <c r="J23" s="229"/>
      <c r="K23" s="229"/>
    </row>
    <row r="24" spans="1:11" s="217" customFormat="1" ht="9.75" customHeight="1">
      <c r="A24" s="208">
        <v>6</v>
      </c>
      <c r="B24" s="209" t="s">
        <v>340</v>
      </c>
      <c r="C24" s="210" t="s">
        <v>36</v>
      </c>
      <c r="D24" s="210">
        <v>2004</v>
      </c>
      <c r="E24" s="211" t="s">
        <v>46</v>
      </c>
      <c r="F24" s="211" t="s">
        <v>38</v>
      </c>
      <c r="G24" s="211" t="s">
        <v>47</v>
      </c>
      <c r="H24" s="212">
        <f t="shared" ca="1" si="1"/>
        <v>0.98973670336419439</v>
      </c>
      <c r="I24" s="229"/>
      <c r="J24" s="229"/>
      <c r="K24" s="229"/>
    </row>
    <row r="25" spans="1:11" s="217" customFormat="1" ht="9.75" customHeight="1">
      <c r="A25" s="208">
        <v>7</v>
      </c>
      <c r="B25" s="223" t="s">
        <v>341</v>
      </c>
      <c r="C25" s="224" t="s">
        <v>36</v>
      </c>
      <c r="D25" s="224">
        <v>2005</v>
      </c>
      <c r="E25" s="223" t="s">
        <v>55</v>
      </c>
      <c r="F25" s="58" t="s">
        <v>56</v>
      </c>
      <c r="G25" s="58" t="s">
        <v>57</v>
      </c>
      <c r="H25" s="212">
        <f t="shared" ca="1" si="1"/>
        <v>0.32180774226798592</v>
      </c>
      <c r="I25" s="229"/>
      <c r="J25" s="229"/>
      <c r="K25" s="229"/>
    </row>
    <row r="26" spans="1:11" s="217" customFormat="1" ht="9.75" customHeight="1">
      <c r="A26" s="208">
        <v>8</v>
      </c>
      <c r="B26" s="209" t="s">
        <v>193</v>
      </c>
      <c r="C26" s="210" t="s">
        <v>36</v>
      </c>
      <c r="D26" s="210">
        <v>2004</v>
      </c>
      <c r="E26" s="209" t="s">
        <v>64</v>
      </c>
      <c r="F26" s="14" t="s">
        <v>56</v>
      </c>
      <c r="G26" s="211" t="s">
        <v>65</v>
      </c>
      <c r="H26" s="212">
        <f t="shared" ca="1" si="1"/>
        <v>2.6908576724353317E-2</v>
      </c>
      <c r="I26" s="229"/>
      <c r="J26" s="229"/>
      <c r="K26" s="229"/>
    </row>
    <row r="27" spans="1:11" s="217" customFormat="1" ht="9.75" customHeight="1">
      <c r="A27" s="208">
        <v>9</v>
      </c>
      <c r="B27" s="209" t="s">
        <v>194</v>
      </c>
      <c r="C27" s="210" t="s">
        <v>36</v>
      </c>
      <c r="D27" s="210">
        <v>2004</v>
      </c>
      <c r="E27" s="209" t="s">
        <v>64</v>
      </c>
      <c r="F27" s="14" t="s">
        <v>56</v>
      </c>
      <c r="G27" s="211" t="s">
        <v>65</v>
      </c>
      <c r="H27" s="212">
        <f t="shared" ca="1" si="1"/>
        <v>9.1074279473707387E-2</v>
      </c>
      <c r="I27" s="229"/>
      <c r="J27" s="229"/>
      <c r="K27" s="229"/>
    </row>
    <row r="28" spans="1:11" s="217" customFormat="1" ht="9.75" customHeight="1">
      <c r="A28" s="208">
        <v>10</v>
      </c>
      <c r="B28" s="209" t="s">
        <v>342</v>
      </c>
      <c r="C28" s="210" t="s">
        <v>36</v>
      </c>
      <c r="D28" s="210">
        <v>2004</v>
      </c>
      <c r="E28" s="209" t="s">
        <v>81</v>
      </c>
      <c r="F28" s="14" t="s">
        <v>38</v>
      </c>
      <c r="G28" s="230" t="s">
        <v>65</v>
      </c>
      <c r="H28" s="212">
        <f t="shared" ca="1" si="1"/>
        <v>0.95973742076322655</v>
      </c>
      <c r="I28" s="229"/>
      <c r="J28" s="229"/>
      <c r="K28" s="229"/>
    </row>
    <row r="29" spans="1:11" s="217" customFormat="1" ht="9.75" customHeight="1">
      <c r="A29" s="208">
        <v>11</v>
      </c>
      <c r="B29" s="223" t="s">
        <v>343</v>
      </c>
      <c r="C29" s="224" t="s">
        <v>36</v>
      </c>
      <c r="D29" s="224">
        <v>2004</v>
      </c>
      <c r="E29" s="223" t="s">
        <v>55</v>
      </c>
      <c r="F29" s="58" t="s">
        <v>56</v>
      </c>
      <c r="G29" s="35" t="s">
        <v>57</v>
      </c>
      <c r="H29" s="212">
        <f t="shared" ca="1" si="1"/>
        <v>0.13941850389566834</v>
      </c>
      <c r="I29" s="229"/>
      <c r="J29" s="229"/>
      <c r="K29" s="229"/>
    </row>
    <row r="30" spans="1:11" s="217" customFormat="1" ht="9.75" customHeight="1">
      <c r="A30" s="208">
        <v>12</v>
      </c>
      <c r="B30" s="209" t="s">
        <v>203</v>
      </c>
      <c r="C30" s="210" t="s">
        <v>36</v>
      </c>
      <c r="D30" s="210">
        <v>2005</v>
      </c>
      <c r="E30" s="209" t="s">
        <v>81</v>
      </c>
      <c r="F30" s="14" t="s">
        <v>38</v>
      </c>
      <c r="G30" s="230" t="s">
        <v>65</v>
      </c>
      <c r="H30" s="212">
        <f t="shared" ca="1" si="1"/>
        <v>0.65415238722211022</v>
      </c>
      <c r="I30" s="229"/>
      <c r="J30" s="229"/>
      <c r="K30" s="229"/>
    </row>
    <row r="31" spans="1:11" s="217" customFormat="1" ht="9.75" customHeight="1">
      <c r="A31" s="208">
        <v>13</v>
      </c>
      <c r="B31" s="209" t="s">
        <v>192</v>
      </c>
      <c r="C31" s="210" t="s">
        <v>36</v>
      </c>
      <c r="D31" s="210">
        <v>2004</v>
      </c>
      <c r="E31" s="209" t="s">
        <v>64</v>
      </c>
      <c r="F31" s="14" t="s">
        <v>56</v>
      </c>
      <c r="G31" s="211" t="s">
        <v>65</v>
      </c>
      <c r="H31" s="212">
        <f t="shared" ca="1" si="1"/>
        <v>0.6066491603586015</v>
      </c>
      <c r="I31" s="229"/>
      <c r="J31" s="229"/>
      <c r="K31" s="229"/>
    </row>
    <row r="32" spans="1:11" s="217" customFormat="1" ht="9.75" customHeight="1">
      <c r="A32" s="208">
        <v>14</v>
      </c>
      <c r="B32" s="209" t="s">
        <v>202</v>
      </c>
      <c r="C32" s="210" t="s">
        <v>36</v>
      </c>
      <c r="D32" s="210">
        <v>2005</v>
      </c>
      <c r="E32" s="209" t="s">
        <v>81</v>
      </c>
      <c r="F32" s="14" t="s">
        <v>38</v>
      </c>
      <c r="G32" s="14" t="s">
        <v>65</v>
      </c>
      <c r="H32" s="212">
        <f t="shared" ca="1" si="1"/>
        <v>0.18842054078387416</v>
      </c>
      <c r="I32" s="229"/>
      <c r="J32" s="229"/>
      <c r="K32" s="229"/>
    </row>
    <row r="33" spans="1:11" s="217" customFormat="1" ht="9.75" customHeight="1">
      <c r="A33" s="208">
        <v>15</v>
      </c>
      <c r="B33" s="209" t="s">
        <v>197</v>
      </c>
      <c r="C33" s="210" t="s">
        <v>36</v>
      </c>
      <c r="D33" s="210">
        <v>2005</v>
      </c>
      <c r="E33" s="209" t="s">
        <v>72</v>
      </c>
      <c r="F33" s="14" t="s">
        <v>38</v>
      </c>
      <c r="G33" s="14" t="s">
        <v>73</v>
      </c>
      <c r="H33" s="212">
        <f t="shared" ca="1" si="1"/>
        <v>0.62310385292114789</v>
      </c>
      <c r="I33" s="229"/>
      <c r="J33" s="229"/>
      <c r="K33" s="229"/>
    </row>
    <row r="34" spans="1:11" s="207" customFormat="1" ht="13.5" customHeight="1">
      <c r="A34" s="555" t="s">
        <v>344</v>
      </c>
      <c r="B34" s="556"/>
      <c r="C34" s="556"/>
      <c r="D34" s="556"/>
      <c r="E34" s="556"/>
      <c r="F34" s="556"/>
      <c r="G34" s="557"/>
      <c r="H34" s="206"/>
      <c r="I34" s="206"/>
      <c r="J34" s="206"/>
      <c r="K34" s="206"/>
    </row>
    <row r="35" spans="1:11" s="231" customFormat="1" ht="9.75" customHeight="1">
      <c r="A35" s="208">
        <v>1</v>
      </c>
      <c r="B35" s="209" t="s">
        <v>198</v>
      </c>
      <c r="C35" s="210" t="s">
        <v>63</v>
      </c>
      <c r="D35" s="210">
        <v>2006</v>
      </c>
      <c r="E35" s="209" t="s">
        <v>72</v>
      </c>
      <c r="F35" s="14" t="s">
        <v>38</v>
      </c>
      <c r="G35" s="117" t="s">
        <v>73</v>
      </c>
      <c r="H35" s="212">
        <f t="shared" ref="H35:H47" ca="1" si="2">RAND()</f>
        <v>0.2626365152847745</v>
      </c>
      <c r="I35" s="213"/>
      <c r="J35" s="213"/>
      <c r="K35" s="213"/>
    </row>
    <row r="36" spans="1:11" s="217" customFormat="1" ht="9.75" customHeight="1">
      <c r="A36" s="208">
        <v>2</v>
      </c>
      <c r="B36" s="232" t="s">
        <v>195</v>
      </c>
      <c r="C36" s="210" t="s">
        <v>63</v>
      </c>
      <c r="D36" s="210">
        <v>2007</v>
      </c>
      <c r="E36" s="209" t="s">
        <v>64</v>
      </c>
      <c r="F36" s="14" t="s">
        <v>56</v>
      </c>
      <c r="G36" s="14" t="s">
        <v>65</v>
      </c>
      <c r="H36" s="212">
        <f t="shared" ca="1" si="2"/>
        <v>0.10097535680992165</v>
      </c>
      <c r="I36" s="229"/>
      <c r="J36" s="229"/>
      <c r="K36" s="229"/>
    </row>
    <row r="37" spans="1:11" s="217" customFormat="1" ht="9.75" customHeight="1">
      <c r="A37" s="208">
        <v>3</v>
      </c>
      <c r="B37" s="233" t="s">
        <v>345</v>
      </c>
      <c r="C37" s="234" t="s">
        <v>36</v>
      </c>
      <c r="D37" s="234">
        <v>2005</v>
      </c>
      <c r="E37" s="233" t="s">
        <v>46</v>
      </c>
      <c r="F37" s="233" t="s">
        <v>38</v>
      </c>
      <c r="G37" s="233" t="s">
        <v>47</v>
      </c>
      <c r="H37" s="212">
        <f t="shared" ca="1" si="2"/>
        <v>0.5224713263725429</v>
      </c>
      <c r="I37" s="226"/>
      <c r="J37" s="226"/>
      <c r="K37" s="226"/>
    </row>
    <row r="38" spans="1:11" s="231" customFormat="1" ht="9.75" customHeight="1">
      <c r="A38" s="208">
        <v>4</v>
      </c>
      <c r="B38" s="209" t="s">
        <v>200</v>
      </c>
      <c r="C38" s="210" t="s">
        <v>63</v>
      </c>
      <c r="D38" s="210">
        <v>2006</v>
      </c>
      <c r="E38" s="209" t="s">
        <v>72</v>
      </c>
      <c r="F38" s="14" t="s">
        <v>38</v>
      </c>
      <c r="G38" s="14" t="s">
        <v>73</v>
      </c>
      <c r="H38" s="212">
        <f t="shared" ca="1" si="2"/>
        <v>0.22918669027271665</v>
      </c>
      <c r="I38" s="216"/>
      <c r="J38" s="216"/>
      <c r="K38" s="216"/>
    </row>
    <row r="39" spans="1:11" s="217" customFormat="1" ht="9.75" customHeight="1">
      <c r="A39" s="208">
        <v>5</v>
      </c>
      <c r="B39" s="233" t="s">
        <v>346</v>
      </c>
      <c r="C39" s="235" t="s">
        <v>63</v>
      </c>
      <c r="D39" s="234">
        <v>2006</v>
      </c>
      <c r="E39" s="233" t="s">
        <v>52</v>
      </c>
      <c r="F39" s="233" t="s">
        <v>38</v>
      </c>
      <c r="G39" s="236" t="s">
        <v>53</v>
      </c>
      <c r="H39" s="212">
        <f t="shared" ca="1" si="2"/>
        <v>0.88871832359949465</v>
      </c>
      <c r="I39" s="216"/>
      <c r="J39" s="216"/>
      <c r="K39" s="216"/>
    </row>
    <row r="40" spans="1:11" s="225" customFormat="1" ht="9.75" customHeight="1">
      <c r="A40" s="208">
        <v>6</v>
      </c>
      <c r="B40" s="209" t="s">
        <v>347</v>
      </c>
      <c r="C40" s="210" t="s">
        <v>63</v>
      </c>
      <c r="D40" s="210">
        <v>2006</v>
      </c>
      <c r="E40" s="209" t="s">
        <v>72</v>
      </c>
      <c r="F40" s="14" t="s">
        <v>38</v>
      </c>
      <c r="G40" s="14" t="s">
        <v>73</v>
      </c>
      <c r="H40" s="212">
        <f t="shared" ca="1" si="2"/>
        <v>0.886801642775362</v>
      </c>
      <c r="I40" s="213"/>
      <c r="J40" s="213"/>
      <c r="K40" s="213"/>
    </row>
    <row r="41" spans="1:11" s="214" customFormat="1" ht="9.75" customHeight="1">
      <c r="A41" s="208">
        <v>7</v>
      </c>
      <c r="B41" s="209" t="s">
        <v>348</v>
      </c>
      <c r="C41" s="210" t="s">
        <v>36</v>
      </c>
      <c r="D41" s="210">
        <v>2005</v>
      </c>
      <c r="E41" s="209" t="s">
        <v>64</v>
      </c>
      <c r="F41" s="14" t="s">
        <v>56</v>
      </c>
      <c r="G41" s="211" t="s">
        <v>65</v>
      </c>
      <c r="H41" s="212">
        <f t="shared" ca="1" si="2"/>
        <v>0.79187702609209953</v>
      </c>
      <c r="I41" s="213"/>
      <c r="J41" s="213"/>
      <c r="K41" s="213"/>
    </row>
    <row r="42" spans="1:11" s="217" customFormat="1" ht="9.75" customHeight="1">
      <c r="A42" s="208">
        <v>8</v>
      </c>
      <c r="B42" s="209" t="s">
        <v>349</v>
      </c>
      <c r="C42" s="210" t="s">
        <v>63</v>
      </c>
      <c r="D42" s="210">
        <v>2006</v>
      </c>
      <c r="E42" s="209" t="s">
        <v>52</v>
      </c>
      <c r="F42" s="209" t="s">
        <v>38</v>
      </c>
      <c r="G42" s="237" t="s">
        <v>53</v>
      </c>
      <c r="H42" s="212">
        <f t="shared" ca="1" si="2"/>
        <v>0.35809016128179416</v>
      </c>
      <c r="I42" s="229"/>
      <c r="J42" s="229"/>
      <c r="K42" s="229"/>
    </row>
    <row r="43" spans="1:11" s="214" customFormat="1" ht="9.75" customHeight="1">
      <c r="A43" s="208">
        <v>9</v>
      </c>
      <c r="B43" s="238" t="s">
        <v>350</v>
      </c>
      <c r="C43" s="239" t="s">
        <v>63</v>
      </c>
      <c r="D43" s="234">
        <v>2007</v>
      </c>
      <c r="E43" s="233" t="s">
        <v>52</v>
      </c>
      <c r="F43" s="233" t="s">
        <v>38</v>
      </c>
      <c r="G43" s="233" t="s">
        <v>53</v>
      </c>
      <c r="H43" s="212">
        <f t="shared" ca="1" si="2"/>
        <v>4.905731348215614E-2</v>
      </c>
      <c r="I43" s="213"/>
      <c r="J43" s="213"/>
      <c r="K43" s="213"/>
    </row>
    <row r="44" spans="1:11" s="217" customFormat="1" ht="9.75" customHeight="1">
      <c r="A44" s="208">
        <v>10</v>
      </c>
      <c r="B44" s="209" t="s">
        <v>351</v>
      </c>
      <c r="C44" s="210" t="s">
        <v>63</v>
      </c>
      <c r="D44" s="210">
        <v>2007</v>
      </c>
      <c r="E44" s="209" t="s">
        <v>64</v>
      </c>
      <c r="F44" s="14" t="s">
        <v>56</v>
      </c>
      <c r="G44" s="117" t="s">
        <v>65</v>
      </c>
      <c r="H44" s="212">
        <f t="shared" ca="1" si="2"/>
        <v>1.4362425545216162E-2</v>
      </c>
      <c r="I44" s="213"/>
      <c r="J44" s="213"/>
      <c r="K44" s="213"/>
    </row>
    <row r="45" spans="1:11" s="231" customFormat="1" ht="9.75" customHeight="1">
      <c r="A45" s="208">
        <v>11</v>
      </c>
      <c r="B45" s="12" t="s">
        <v>352</v>
      </c>
      <c r="C45" s="105" t="s">
        <v>63</v>
      </c>
      <c r="D45" s="105">
        <v>2007</v>
      </c>
      <c r="E45" s="209" t="s">
        <v>52</v>
      </c>
      <c r="F45" s="209" t="s">
        <v>38</v>
      </c>
      <c r="G45" s="240" t="s">
        <v>53</v>
      </c>
      <c r="H45" s="212">
        <f t="shared" ca="1" si="2"/>
        <v>5.1276290509386868E-2</v>
      </c>
      <c r="I45" s="213"/>
      <c r="J45" s="213"/>
      <c r="K45" s="213"/>
    </row>
    <row r="46" spans="1:11" s="231" customFormat="1" ht="9.75" customHeight="1">
      <c r="A46" s="208">
        <v>12</v>
      </c>
      <c r="B46" s="209" t="s">
        <v>353</v>
      </c>
      <c r="C46" s="210" t="s">
        <v>63</v>
      </c>
      <c r="D46" s="210">
        <v>2007</v>
      </c>
      <c r="E46" s="209" t="s">
        <v>81</v>
      </c>
      <c r="F46" s="14" t="s">
        <v>38</v>
      </c>
      <c r="G46" s="14" t="s">
        <v>65</v>
      </c>
      <c r="H46" s="212">
        <f t="shared" ca="1" si="2"/>
        <v>1.1100159479357607E-2</v>
      </c>
      <c r="I46" s="213"/>
      <c r="J46" s="213"/>
      <c r="K46" s="213"/>
    </row>
    <row r="47" spans="1:11" s="217" customFormat="1" ht="9.75" customHeight="1">
      <c r="A47" s="208">
        <v>13</v>
      </c>
      <c r="B47" s="223" t="s">
        <v>354</v>
      </c>
      <c r="C47" s="224" t="s">
        <v>36</v>
      </c>
      <c r="D47" s="224">
        <v>2005</v>
      </c>
      <c r="E47" s="223" t="s">
        <v>55</v>
      </c>
      <c r="F47" s="58" t="s">
        <v>56</v>
      </c>
      <c r="G47" s="58" t="s">
        <v>57</v>
      </c>
      <c r="H47" s="212">
        <f t="shared" ca="1" si="2"/>
        <v>0.70301262856783997</v>
      </c>
      <c r="I47" s="216"/>
      <c r="J47" s="216"/>
      <c r="K47" s="216"/>
    </row>
    <row r="48" spans="1:11" s="207" customFormat="1" ht="14.25" customHeight="1">
      <c r="A48" s="559" t="s">
        <v>355</v>
      </c>
      <c r="B48" s="560"/>
      <c r="C48" s="560"/>
      <c r="D48" s="560"/>
      <c r="E48" s="560"/>
      <c r="F48" s="560"/>
      <c r="G48" s="561"/>
      <c r="H48" s="206"/>
      <c r="I48" s="206"/>
      <c r="J48" s="206"/>
    </row>
    <row r="49" spans="1:11" s="207" customFormat="1" ht="14.25" customHeight="1">
      <c r="A49" s="555" t="s">
        <v>356</v>
      </c>
      <c r="B49" s="556"/>
      <c r="C49" s="556"/>
      <c r="D49" s="556"/>
      <c r="E49" s="556"/>
      <c r="F49" s="556"/>
      <c r="G49" s="557"/>
      <c r="H49" s="206"/>
      <c r="I49" s="206"/>
      <c r="J49" s="206"/>
      <c r="K49" s="206"/>
    </row>
    <row r="50" spans="1:11" s="207" customFormat="1" ht="9" customHeight="1">
      <c r="A50" s="241">
        <v>1</v>
      </c>
      <c r="B50" s="223" t="s">
        <v>85</v>
      </c>
      <c r="C50" s="223" t="s">
        <v>36</v>
      </c>
      <c r="D50" s="34" t="s">
        <v>86</v>
      </c>
      <c r="E50" s="223" t="s">
        <v>55</v>
      </c>
      <c r="F50" s="14" t="s">
        <v>56</v>
      </c>
      <c r="G50" s="58" t="s">
        <v>57</v>
      </c>
      <c r="H50" s="212">
        <f t="shared" ref="H50:H58" ca="1" si="3">RAND()</f>
        <v>0.57031555056734362</v>
      </c>
      <c r="I50" s="206"/>
      <c r="J50" s="206"/>
      <c r="K50" s="206"/>
    </row>
    <row r="51" spans="1:11" s="231" customFormat="1" ht="9" customHeight="1">
      <c r="A51" s="241">
        <v>2</v>
      </c>
      <c r="B51" s="14" t="s">
        <v>40</v>
      </c>
      <c r="C51" s="242" t="s">
        <v>36</v>
      </c>
      <c r="D51" s="13" t="s">
        <v>41</v>
      </c>
      <c r="E51" s="14" t="s">
        <v>42</v>
      </c>
      <c r="F51" s="14" t="s">
        <v>38</v>
      </c>
      <c r="G51" s="27" t="s">
        <v>43</v>
      </c>
      <c r="H51" s="212">
        <f t="shared" ca="1" si="3"/>
        <v>0.22493300748863043</v>
      </c>
      <c r="I51" s="212"/>
      <c r="J51" s="212"/>
    </row>
    <row r="52" spans="1:11" s="231" customFormat="1" ht="9" customHeight="1">
      <c r="A52" s="241">
        <v>3</v>
      </c>
      <c r="B52" s="209" t="s">
        <v>44</v>
      </c>
      <c r="C52" s="14" t="s">
        <v>36</v>
      </c>
      <c r="D52" s="13" t="s">
        <v>45</v>
      </c>
      <c r="E52" s="211" t="s">
        <v>46</v>
      </c>
      <c r="F52" s="211" t="s">
        <v>38</v>
      </c>
      <c r="G52" s="211" t="s">
        <v>47</v>
      </c>
      <c r="H52" s="212">
        <f t="shared" ca="1" si="3"/>
        <v>0.46482874695348975</v>
      </c>
      <c r="I52" s="212"/>
      <c r="J52" s="212"/>
    </row>
    <row r="53" spans="1:11" s="231" customFormat="1" ht="9" customHeight="1">
      <c r="A53" s="241">
        <v>4</v>
      </c>
      <c r="B53" s="227" t="s">
        <v>50</v>
      </c>
      <c r="C53" s="243" t="s">
        <v>36</v>
      </c>
      <c r="D53" s="30" t="s">
        <v>51</v>
      </c>
      <c r="E53" s="209" t="s">
        <v>52</v>
      </c>
      <c r="F53" s="209" t="s">
        <v>38</v>
      </c>
      <c r="G53" s="240" t="s">
        <v>53</v>
      </c>
      <c r="H53" s="212">
        <f t="shared" ca="1" si="3"/>
        <v>0.23729434650376291</v>
      </c>
      <c r="I53" s="212"/>
      <c r="J53" s="212"/>
    </row>
    <row r="54" spans="1:11" s="231" customFormat="1" ht="9" customHeight="1">
      <c r="A54" s="241">
        <v>5</v>
      </c>
      <c r="B54" s="12" t="s">
        <v>34</v>
      </c>
      <c r="C54" s="13" t="s">
        <v>36</v>
      </c>
      <c r="D54" s="13" t="s">
        <v>35</v>
      </c>
      <c r="E54" s="14" t="s">
        <v>37</v>
      </c>
      <c r="F54" s="211" t="s">
        <v>38</v>
      </c>
      <c r="G54" s="244" t="s">
        <v>39</v>
      </c>
      <c r="H54" s="212">
        <f t="shared" ca="1" si="3"/>
        <v>0.49264200575133121</v>
      </c>
      <c r="I54" s="212"/>
      <c r="J54" s="212"/>
    </row>
    <row r="55" spans="1:11" s="231" customFormat="1" ht="9" customHeight="1">
      <c r="A55" s="241">
        <v>6</v>
      </c>
      <c r="B55" s="223" t="s">
        <v>54</v>
      </c>
      <c r="C55" s="223" t="s">
        <v>36</v>
      </c>
      <c r="D55" s="34" t="s">
        <v>49</v>
      </c>
      <c r="E55" s="223" t="s">
        <v>55</v>
      </c>
      <c r="F55" s="14" t="s">
        <v>56</v>
      </c>
      <c r="G55" s="35" t="s">
        <v>57</v>
      </c>
      <c r="H55" s="212">
        <f t="shared" ca="1" si="3"/>
        <v>0.2013467436796228</v>
      </c>
      <c r="I55" s="212"/>
      <c r="J55" s="212"/>
    </row>
    <row r="56" spans="1:11" s="231" customFormat="1" ht="9" customHeight="1">
      <c r="A56" s="241">
        <v>7</v>
      </c>
      <c r="B56" s="223" t="s">
        <v>58</v>
      </c>
      <c r="C56" s="223" t="s">
        <v>36</v>
      </c>
      <c r="D56" s="34" t="s">
        <v>59</v>
      </c>
      <c r="E56" s="223" t="s">
        <v>55</v>
      </c>
      <c r="F56" s="14" t="s">
        <v>56</v>
      </c>
      <c r="G56" s="35" t="s">
        <v>57</v>
      </c>
      <c r="H56" s="212">
        <f t="shared" ca="1" si="3"/>
        <v>0.26332603790608999</v>
      </c>
      <c r="I56" s="212"/>
      <c r="J56" s="212"/>
    </row>
    <row r="57" spans="1:11" s="231" customFormat="1" ht="9" customHeight="1">
      <c r="A57" s="241">
        <v>8</v>
      </c>
      <c r="B57" s="209" t="s">
        <v>74</v>
      </c>
      <c r="C57" s="14" t="s">
        <v>36</v>
      </c>
      <c r="D57" s="13" t="s">
        <v>75</v>
      </c>
      <c r="E57" s="211" t="s">
        <v>46</v>
      </c>
      <c r="F57" s="211" t="s">
        <v>38</v>
      </c>
      <c r="G57" s="244" t="s">
        <v>47</v>
      </c>
      <c r="H57" s="212">
        <f t="shared" ca="1" si="3"/>
        <v>0.51210345778232447</v>
      </c>
      <c r="I57" s="212"/>
      <c r="J57" s="212"/>
    </row>
    <row r="58" spans="1:11" s="231" customFormat="1" ht="9" customHeight="1">
      <c r="A58" s="241">
        <v>9</v>
      </c>
      <c r="B58" s="209" t="s">
        <v>48</v>
      </c>
      <c r="C58" s="14" t="s">
        <v>36</v>
      </c>
      <c r="D58" s="13" t="s">
        <v>49</v>
      </c>
      <c r="E58" s="211" t="s">
        <v>46</v>
      </c>
      <c r="F58" s="211" t="s">
        <v>38</v>
      </c>
      <c r="G58" s="211" t="s">
        <v>47</v>
      </c>
      <c r="H58" s="212">
        <f t="shared" ca="1" si="3"/>
        <v>0.62795042060086192</v>
      </c>
      <c r="I58" s="212"/>
      <c r="J58" s="212"/>
    </row>
    <row r="59" spans="1:11" s="207" customFormat="1" ht="14.25" customHeight="1">
      <c r="A59" s="555" t="s">
        <v>357</v>
      </c>
      <c r="B59" s="556"/>
      <c r="C59" s="556"/>
      <c r="D59" s="556"/>
      <c r="E59" s="556"/>
      <c r="F59" s="556"/>
      <c r="G59" s="557"/>
      <c r="H59" s="206"/>
      <c r="I59" s="206"/>
      <c r="J59" s="206"/>
      <c r="K59" s="206"/>
    </row>
    <row r="60" spans="1:11" s="231" customFormat="1" ht="9" customHeight="1">
      <c r="A60" s="241">
        <v>1</v>
      </c>
      <c r="B60" s="209" t="s">
        <v>83</v>
      </c>
      <c r="C60" s="43" t="s">
        <v>63</v>
      </c>
      <c r="D60" s="13" t="s">
        <v>84</v>
      </c>
      <c r="E60" s="209" t="s">
        <v>81</v>
      </c>
      <c r="F60" s="14" t="s">
        <v>82</v>
      </c>
      <c r="G60" s="14" t="s">
        <v>65</v>
      </c>
      <c r="H60" s="212">
        <f t="shared" ref="H60:H68" ca="1" si="4">RAND()</f>
        <v>0.12957197232798734</v>
      </c>
      <c r="I60" s="212"/>
      <c r="J60" s="212"/>
    </row>
    <row r="61" spans="1:11" s="231" customFormat="1" ht="9" customHeight="1">
      <c r="A61" s="241">
        <v>2</v>
      </c>
      <c r="B61" s="209" t="s">
        <v>79</v>
      </c>
      <c r="C61" s="56" t="s">
        <v>36</v>
      </c>
      <c r="D61" s="13" t="s">
        <v>80</v>
      </c>
      <c r="E61" s="209" t="s">
        <v>81</v>
      </c>
      <c r="F61" s="14" t="s">
        <v>82</v>
      </c>
      <c r="G61" s="14" t="s">
        <v>65</v>
      </c>
      <c r="H61" s="212">
        <f t="shared" ca="1" si="4"/>
        <v>0.98432053133906372</v>
      </c>
      <c r="I61" s="212"/>
      <c r="J61" s="212"/>
    </row>
    <row r="62" spans="1:11" s="231" customFormat="1" ht="9" customHeight="1">
      <c r="A62" s="241">
        <v>3</v>
      </c>
      <c r="B62" s="227" t="s">
        <v>76</v>
      </c>
      <c r="C62" s="43" t="s">
        <v>63</v>
      </c>
      <c r="D62" s="30" t="s">
        <v>77</v>
      </c>
      <c r="E62" s="209" t="s">
        <v>52</v>
      </c>
      <c r="F62" s="209" t="s">
        <v>38</v>
      </c>
      <c r="G62" s="209" t="s">
        <v>53</v>
      </c>
      <c r="H62" s="212">
        <f t="shared" ca="1" si="4"/>
        <v>0.24712960556226826</v>
      </c>
      <c r="I62" s="212"/>
      <c r="J62" s="212"/>
    </row>
    <row r="63" spans="1:11" s="231" customFormat="1" ht="9" customHeight="1">
      <c r="A63" s="241">
        <v>4</v>
      </c>
      <c r="B63" s="209" t="s">
        <v>87</v>
      </c>
      <c r="C63" s="14" t="s">
        <v>63</v>
      </c>
      <c r="D63" s="55" t="s">
        <v>88</v>
      </c>
      <c r="E63" s="209" t="s">
        <v>72</v>
      </c>
      <c r="F63" s="209" t="s">
        <v>38</v>
      </c>
      <c r="G63" s="14" t="s">
        <v>73</v>
      </c>
      <c r="H63" s="212">
        <f t="shared" ca="1" si="4"/>
        <v>0.62763780668887303</v>
      </c>
      <c r="I63" s="212"/>
      <c r="J63" s="212"/>
    </row>
    <row r="64" spans="1:11" s="231" customFormat="1" ht="9" customHeight="1">
      <c r="A64" s="241">
        <v>5</v>
      </c>
      <c r="B64" s="209" t="s">
        <v>70</v>
      </c>
      <c r="C64" s="14" t="s">
        <v>63</v>
      </c>
      <c r="D64" s="55" t="s">
        <v>71</v>
      </c>
      <c r="E64" s="209" t="s">
        <v>72</v>
      </c>
      <c r="F64" s="209" t="s">
        <v>38</v>
      </c>
      <c r="G64" s="14" t="s">
        <v>73</v>
      </c>
      <c r="H64" s="212">
        <f t="shared" ca="1" si="4"/>
        <v>0.88733005131797871</v>
      </c>
      <c r="I64" s="212"/>
      <c r="J64" s="212"/>
    </row>
    <row r="65" spans="1:10" s="231" customFormat="1" ht="9" customHeight="1">
      <c r="A65" s="241">
        <v>6</v>
      </c>
      <c r="B65" s="238" t="s">
        <v>68</v>
      </c>
      <c r="C65" s="245" t="s">
        <v>63</v>
      </c>
      <c r="D65" s="45" t="s">
        <v>69</v>
      </c>
      <c r="E65" s="233" t="s">
        <v>52</v>
      </c>
      <c r="F65" s="233" t="s">
        <v>38</v>
      </c>
      <c r="G65" s="233" t="s">
        <v>53</v>
      </c>
      <c r="H65" s="212">
        <f t="shared" ca="1" si="4"/>
        <v>0.57593059067817265</v>
      </c>
      <c r="I65" s="212"/>
      <c r="J65" s="212"/>
    </row>
    <row r="66" spans="1:10" s="231" customFormat="1" ht="9" customHeight="1">
      <c r="A66" s="241">
        <v>7</v>
      </c>
      <c r="B66" s="227" t="s">
        <v>60</v>
      </c>
      <c r="C66" s="246" t="s">
        <v>36</v>
      </c>
      <c r="D66" s="228" t="s">
        <v>35</v>
      </c>
      <c r="E66" s="209" t="s">
        <v>52</v>
      </c>
      <c r="F66" s="209" t="s">
        <v>38</v>
      </c>
      <c r="G66" s="209" t="s">
        <v>53</v>
      </c>
      <c r="H66" s="212">
        <f t="shared" ca="1" si="4"/>
        <v>0.89531249686384418</v>
      </c>
      <c r="I66" s="212"/>
      <c r="J66" s="212"/>
    </row>
    <row r="67" spans="1:10" s="231" customFormat="1" ht="9" customHeight="1">
      <c r="A67" s="241">
        <v>8</v>
      </c>
      <c r="B67" s="209" t="s">
        <v>61</v>
      </c>
      <c r="C67" s="14" t="s">
        <v>63</v>
      </c>
      <c r="D67" s="13" t="s">
        <v>62</v>
      </c>
      <c r="E67" s="209" t="s">
        <v>64</v>
      </c>
      <c r="F67" s="14" t="s">
        <v>56</v>
      </c>
      <c r="G67" s="209" t="s">
        <v>65</v>
      </c>
      <c r="H67" s="212">
        <f t="shared" ca="1" si="4"/>
        <v>0.23888593976575567</v>
      </c>
      <c r="I67" s="212"/>
      <c r="J67" s="212"/>
    </row>
    <row r="68" spans="1:10" s="231" customFormat="1" ht="12" customHeight="1">
      <c r="A68" s="241">
        <v>9</v>
      </c>
      <c r="B68" s="247" t="s">
        <v>66</v>
      </c>
      <c r="C68" s="43" t="s">
        <v>36</v>
      </c>
      <c r="D68" s="13" t="s">
        <v>67</v>
      </c>
      <c r="E68" s="209" t="s">
        <v>64</v>
      </c>
      <c r="F68" s="14" t="s">
        <v>56</v>
      </c>
      <c r="G68" s="209" t="s">
        <v>65</v>
      </c>
      <c r="H68" s="212">
        <f t="shared" ca="1" si="4"/>
        <v>0.25811304050652817</v>
      </c>
      <c r="I68" s="212"/>
      <c r="J68" s="212"/>
    </row>
    <row r="69" spans="1:10" s="231" customFormat="1" ht="10.5" customHeight="1">
      <c r="A69" s="248"/>
      <c r="B69" s="249"/>
      <c r="C69" s="250"/>
      <c r="D69" s="251"/>
      <c r="E69" s="252"/>
      <c r="F69" s="252"/>
      <c r="G69" s="252"/>
      <c r="H69" s="212"/>
      <c r="I69" s="212"/>
      <c r="J69" s="212"/>
    </row>
    <row r="70" spans="1:10" s="256" customFormat="1">
      <c r="A70" s="253"/>
      <c r="B70" s="253"/>
      <c r="C70" s="254"/>
      <c r="D70" s="253"/>
      <c r="E70" s="255"/>
      <c r="F70" s="255"/>
      <c r="G70" s="255"/>
    </row>
    <row r="71" spans="1:10" s="256" customFormat="1">
      <c r="C71" s="257"/>
      <c r="E71" s="258"/>
      <c r="F71" s="258"/>
      <c r="G71" s="258"/>
    </row>
    <row r="72" spans="1:10" s="256" customFormat="1">
      <c r="C72" s="257"/>
      <c r="E72" s="258"/>
      <c r="F72" s="258"/>
      <c r="G72" s="258"/>
    </row>
    <row r="73" spans="1:10" s="256" customFormat="1">
      <c r="C73" s="257"/>
      <c r="E73" s="258"/>
      <c r="F73" s="258"/>
      <c r="G73" s="258"/>
    </row>
    <row r="74" spans="1:10" s="256" customFormat="1">
      <c r="C74" s="257"/>
      <c r="E74" s="258"/>
      <c r="F74" s="258"/>
      <c r="G74" s="258"/>
    </row>
    <row r="75" spans="1:10" s="256" customFormat="1">
      <c r="C75" s="257"/>
      <c r="E75" s="258"/>
      <c r="F75" s="258"/>
      <c r="G75" s="258"/>
    </row>
    <row r="76" spans="1:10" s="256" customFormat="1">
      <c r="C76" s="257"/>
      <c r="E76" s="258"/>
      <c r="F76" s="258"/>
      <c r="G76" s="258"/>
    </row>
    <row r="77" spans="1:10" s="256" customFormat="1">
      <c r="C77" s="257"/>
      <c r="E77" s="258"/>
      <c r="F77" s="258"/>
      <c r="G77" s="258"/>
    </row>
    <row r="78" spans="1:10" s="256" customFormat="1">
      <c r="C78" s="257"/>
      <c r="E78" s="258"/>
      <c r="F78" s="258"/>
      <c r="G78" s="258"/>
    </row>
    <row r="79" spans="1:10" s="256" customFormat="1">
      <c r="C79" s="257"/>
      <c r="E79" s="258"/>
      <c r="F79" s="258"/>
      <c r="G79" s="258"/>
    </row>
    <row r="80" spans="1:10" s="256" customFormat="1">
      <c r="C80" s="257"/>
      <c r="E80" s="258"/>
      <c r="F80" s="258"/>
      <c r="G80" s="258"/>
    </row>
    <row r="81" spans="3:7" s="256" customFormat="1">
      <c r="C81" s="257"/>
      <c r="E81" s="258"/>
      <c r="F81" s="258"/>
      <c r="G81" s="258"/>
    </row>
    <row r="82" spans="3:7" s="256" customFormat="1">
      <c r="C82" s="257"/>
      <c r="E82" s="258"/>
      <c r="F82" s="258"/>
      <c r="G82" s="258"/>
    </row>
    <row r="83" spans="3:7" s="256" customFormat="1">
      <c r="C83" s="257"/>
      <c r="E83" s="258"/>
      <c r="F83" s="258"/>
      <c r="G83" s="258"/>
    </row>
    <row r="84" spans="3:7" s="256" customFormat="1">
      <c r="C84" s="257"/>
      <c r="E84" s="258"/>
      <c r="F84" s="258"/>
      <c r="G84" s="258"/>
    </row>
    <row r="85" spans="3:7" s="256" customFormat="1">
      <c r="C85" s="257"/>
      <c r="E85" s="258"/>
      <c r="F85" s="258"/>
      <c r="G85" s="258"/>
    </row>
    <row r="86" spans="3:7" s="256" customFormat="1">
      <c r="C86" s="257"/>
      <c r="E86" s="258"/>
      <c r="F86" s="258"/>
      <c r="G86" s="258"/>
    </row>
    <row r="87" spans="3:7" s="256" customFormat="1">
      <c r="C87" s="257"/>
      <c r="E87" s="258"/>
      <c r="F87" s="258"/>
      <c r="G87" s="258"/>
    </row>
    <row r="88" spans="3:7" s="256" customFormat="1">
      <c r="C88" s="257"/>
      <c r="E88" s="258"/>
      <c r="F88" s="258"/>
      <c r="G88" s="258"/>
    </row>
    <row r="89" spans="3:7" s="256" customFormat="1">
      <c r="C89" s="257"/>
      <c r="E89" s="258"/>
      <c r="F89" s="258"/>
      <c r="G89" s="258"/>
    </row>
    <row r="90" spans="3:7" s="256" customFormat="1">
      <c r="C90" s="257"/>
      <c r="E90" s="258"/>
      <c r="F90" s="258"/>
      <c r="G90" s="258"/>
    </row>
    <row r="91" spans="3:7" s="256" customFormat="1">
      <c r="C91" s="257"/>
      <c r="E91" s="258"/>
      <c r="F91" s="258"/>
      <c r="G91" s="258"/>
    </row>
    <row r="92" spans="3:7" s="256" customFormat="1">
      <c r="C92" s="257"/>
      <c r="E92" s="258"/>
      <c r="F92" s="258"/>
      <c r="G92" s="258"/>
    </row>
    <row r="93" spans="3:7" s="256" customFormat="1">
      <c r="C93" s="257"/>
      <c r="E93" s="258"/>
      <c r="F93" s="258"/>
      <c r="G93" s="258"/>
    </row>
    <row r="94" spans="3:7" s="256" customFormat="1">
      <c r="C94" s="257"/>
      <c r="E94" s="258"/>
      <c r="F94" s="258"/>
      <c r="G94" s="258"/>
    </row>
  </sheetData>
  <mergeCells count="7">
    <mergeCell ref="A59:G59"/>
    <mergeCell ref="A1:G1"/>
    <mergeCell ref="A2:G2"/>
    <mergeCell ref="A18:G18"/>
    <mergeCell ref="A34:G34"/>
    <mergeCell ref="A48:G48"/>
    <mergeCell ref="A49:G49"/>
  </mergeCells>
  <phoneticPr fontId="27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118" orientation="portrait" copies="7"/>
  <rowBreaks count="1" manualBreakCount="1">
    <brk id="6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/>
  <dimension ref="A1:K58"/>
  <sheetViews>
    <sheetView tabSelected="1" zoomScale="75" zoomScaleSheetLayoutView="120" workbookViewId="0">
      <selection activeCell="N58" sqref="N58"/>
    </sheetView>
  </sheetViews>
  <sheetFormatPr defaultColWidth="8.77734375" defaultRowHeight="12.75"/>
  <cols>
    <col min="1" max="1" width="4.44140625" style="63" customWidth="1"/>
    <col min="2" max="2" width="24.44140625" style="63" customWidth="1"/>
    <col min="3" max="3" width="5.44140625" style="63" customWidth="1"/>
    <col min="4" max="4" width="5.6640625" style="63" customWidth="1"/>
    <col min="5" max="5" width="12.77734375" style="63" customWidth="1"/>
    <col min="6" max="6" width="11.109375" style="63" customWidth="1"/>
    <col min="7" max="7" width="14.6640625" style="63" customWidth="1"/>
    <col min="8" max="11" width="11.44140625" style="63" customWidth="1"/>
    <col min="12" max="16384" width="8.77734375" style="63"/>
  </cols>
  <sheetData>
    <row r="1" spans="1:11" s="207" customFormat="1" ht="16.5">
      <c r="A1" s="558" t="s">
        <v>358</v>
      </c>
      <c r="B1" s="558"/>
      <c r="C1" s="558"/>
      <c r="D1" s="558"/>
      <c r="E1" s="558"/>
      <c r="F1" s="558"/>
      <c r="G1" s="558"/>
      <c r="H1" s="206"/>
      <c r="I1" s="206"/>
      <c r="J1" s="206"/>
      <c r="K1" s="206"/>
    </row>
    <row r="2" spans="1:11" s="207" customFormat="1" ht="19.5" customHeight="1">
      <c r="A2" s="555" t="s">
        <v>359</v>
      </c>
      <c r="B2" s="556"/>
      <c r="C2" s="556"/>
      <c r="D2" s="556"/>
      <c r="E2" s="556"/>
      <c r="F2" s="556"/>
      <c r="G2" s="557"/>
      <c r="H2" s="206"/>
      <c r="I2" s="206"/>
      <c r="J2" s="206"/>
      <c r="K2" s="206"/>
    </row>
    <row r="3" spans="1:11" s="217" customFormat="1" ht="11.25" customHeight="1">
      <c r="A3" s="260">
        <v>1</v>
      </c>
      <c r="B3" s="209" t="s">
        <v>134</v>
      </c>
      <c r="C3" s="210" t="s">
        <v>36</v>
      </c>
      <c r="D3" s="210">
        <v>2005</v>
      </c>
      <c r="E3" s="227" t="s">
        <v>46</v>
      </c>
      <c r="F3" s="14" t="s">
        <v>38</v>
      </c>
      <c r="G3" s="227" t="s">
        <v>47</v>
      </c>
      <c r="H3" s="212">
        <f t="shared" ref="H3:H11" ca="1" si="0">RAND()</f>
        <v>0.39771169950572904</v>
      </c>
      <c r="I3" s="213"/>
      <c r="J3" s="213"/>
      <c r="K3" s="213"/>
    </row>
    <row r="4" spans="1:11" s="217" customFormat="1" ht="11.25" customHeight="1">
      <c r="A4" s="260">
        <v>2</v>
      </c>
      <c r="B4" s="227" t="s">
        <v>151</v>
      </c>
      <c r="C4" s="210" t="s">
        <v>36</v>
      </c>
      <c r="D4" s="210">
        <v>2003</v>
      </c>
      <c r="E4" s="227" t="s">
        <v>52</v>
      </c>
      <c r="F4" s="110" t="s">
        <v>38</v>
      </c>
      <c r="G4" s="227" t="s">
        <v>53</v>
      </c>
      <c r="H4" s="212">
        <f t="shared" ca="1" si="0"/>
        <v>0.17327007286680285</v>
      </c>
      <c r="I4" s="213"/>
      <c r="J4" s="213"/>
      <c r="K4" s="213"/>
    </row>
    <row r="5" spans="1:11" s="217" customFormat="1" ht="12" customHeight="1">
      <c r="A5" s="260">
        <v>3</v>
      </c>
      <c r="B5" s="220" t="s">
        <v>128</v>
      </c>
      <c r="C5" s="221" t="s">
        <v>36</v>
      </c>
      <c r="D5" s="105">
        <v>2004</v>
      </c>
      <c r="E5" s="14" t="s">
        <v>37</v>
      </c>
      <c r="F5" s="211" t="s">
        <v>38</v>
      </c>
      <c r="G5" s="211" t="s">
        <v>129</v>
      </c>
      <c r="H5" s="212">
        <f t="shared" ca="1" si="0"/>
        <v>0.20005710405308985</v>
      </c>
      <c r="I5" s="213"/>
      <c r="J5" s="213"/>
      <c r="K5" s="213"/>
    </row>
    <row r="6" spans="1:11" s="217" customFormat="1" ht="12" customHeight="1">
      <c r="A6" s="260">
        <v>4</v>
      </c>
      <c r="B6" s="209" t="s">
        <v>127</v>
      </c>
      <c r="C6" s="221" t="s">
        <v>36</v>
      </c>
      <c r="D6" s="210">
        <v>2004</v>
      </c>
      <c r="E6" s="14" t="s">
        <v>37</v>
      </c>
      <c r="F6" s="211" t="s">
        <v>38</v>
      </c>
      <c r="G6" s="211" t="s">
        <v>39</v>
      </c>
      <c r="H6" s="212">
        <f t="shared" ca="1" si="0"/>
        <v>0.37686167866612075</v>
      </c>
      <c r="I6" s="213"/>
      <c r="J6" s="213"/>
      <c r="K6" s="213"/>
    </row>
    <row r="7" spans="1:11" s="217" customFormat="1" ht="12.75" customHeight="1">
      <c r="A7" s="260">
        <v>5</v>
      </c>
      <c r="B7" s="209" t="s">
        <v>132</v>
      </c>
      <c r="C7" s="210" t="s">
        <v>36</v>
      </c>
      <c r="D7" s="210">
        <v>2002</v>
      </c>
      <c r="E7" s="227" t="s">
        <v>46</v>
      </c>
      <c r="F7" s="14" t="s">
        <v>38</v>
      </c>
      <c r="G7" s="227" t="s">
        <v>47</v>
      </c>
      <c r="H7" s="212">
        <f t="shared" ca="1" si="0"/>
        <v>0.57996306315543222</v>
      </c>
      <c r="I7" s="213"/>
      <c r="J7" s="213"/>
      <c r="K7" s="213"/>
    </row>
    <row r="8" spans="1:11" s="217" customFormat="1" ht="11.1" customHeight="1">
      <c r="A8" s="260">
        <v>6</v>
      </c>
      <c r="B8" s="209" t="s">
        <v>130</v>
      </c>
      <c r="C8" s="210" t="s">
        <v>36</v>
      </c>
      <c r="D8" s="210">
        <v>2003</v>
      </c>
      <c r="E8" s="227" t="s">
        <v>46</v>
      </c>
      <c r="F8" s="14" t="s">
        <v>38</v>
      </c>
      <c r="G8" s="227" t="s">
        <v>47</v>
      </c>
      <c r="H8" s="212">
        <f t="shared" ca="1" si="0"/>
        <v>0.25332478756864862</v>
      </c>
      <c r="I8" s="213"/>
      <c r="J8" s="213"/>
      <c r="K8" s="213"/>
    </row>
    <row r="9" spans="1:11" s="217" customFormat="1" ht="11.25" customHeight="1">
      <c r="A9" s="260">
        <v>7</v>
      </c>
      <c r="B9" s="211" t="s">
        <v>126</v>
      </c>
      <c r="C9" s="221" t="s">
        <v>36</v>
      </c>
      <c r="D9" s="221">
        <v>2003</v>
      </c>
      <c r="E9" s="14" t="s">
        <v>37</v>
      </c>
      <c r="F9" s="211" t="s">
        <v>38</v>
      </c>
      <c r="G9" s="211" t="s">
        <v>39</v>
      </c>
      <c r="H9" s="212">
        <f t="shared" ca="1" si="0"/>
        <v>0.88781815592562996</v>
      </c>
      <c r="I9" s="213"/>
      <c r="J9" s="213"/>
      <c r="K9" s="213"/>
    </row>
    <row r="10" spans="1:11" s="217" customFormat="1" ht="10.5" customHeight="1">
      <c r="A10" s="260">
        <v>8</v>
      </c>
      <c r="B10" s="211" t="s">
        <v>125</v>
      </c>
      <c r="C10" s="221" t="s">
        <v>36</v>
      </c>
      <c r="D10" s="221">
        <v>2004</v>
      </c>
      <c r="E10" s="14" t="s">
        <v>37</v>
      </c>
      <c r="F10" s="211" t="s">
        <v>38</v>
      </c>
      <c r="G10" s="211" t="s">
        <v>39</v>
      </c>
      <c r="H10" s="212">
        <f t="shared" ca="1" si="0"/>
        <v>0.3827385184979919</v>
      </c>
      <c r="I10" s="213"/>
      <c r="J10" s="213"/>
      <c r="K10" s="213"/>
    </row>
    <row r="11" spans="1:11" s="217" customFormat="1" ht="10.5" customHeight="1">
      <c r="A11" s="260">
        <v>9</v>
      </c>
      <c r="B11" s="211" t="s">
        <v>153</v>
      </c>
      <c r="C11" s="221" t="s">
        <v>36</v>
      </c>
      <c r="D11" s="221">
        <v>2004</v>
      </c>
      <c r="E11" s="14" t="s">
        <v>37</v>
      </c>
      <c r="F11" s="211" t="s">
        <v>38</v>
      </c>
      <c r="G11" s="211" t="s">
        <v>39</v>
      </c>
      <c r="H11" s="212">
        <f t="shared" ca="1" si="0"/>
        <v>0.91223373305417077</v>
      </c>
      <c r="I11" s="213"/>
      <c r="J11" s="213"/>
      <c r="K11" s="213"/>
    </row>
    <row r="12" spans="1:11" s="207" customFormat="1" ht="19.5" customHeight="1">
      <c r="A12" s="555" t="s">
        <v>360</v>
      </c>
      <c r="B12" s="556"/>
      <c r="C12" s="556"/>
      <c r="D12" s="556"/>
      <c r="E12" s="556"/>
      <c r="F12" s="556"/>
      <c r="G12" s="557"/>
      <c r="H12" s="206"/>
      <c r="I12" s="206"/>
      <c r="J12" s="206"/>
      <c r="K12" s="206"/>
    </row>
    <row r="13" spans="1:11" s="217" customFormat="1" ht="11.1" customHeight="1">
      <c r="A13" s="260">
        <v>1</v>
      </c>
      <c r="B13" s="223" t="s">
        <v>142</v>
      </c>
      <c r="C13" s="224" t="s">
        <v>36</v>
      </c>
      <c r="D13" s="224">
        <v>2005</v>
      </c>
      <c r="E13" s="223" t="s">
        <v>55</v>
      </c>
      <c r="F13" s="58" t="s">
        <v>56</v>
      </c>
      <c r="G13" s="58" t="s">
        <v>57</v>
      </c>
      <c r="H13" s="212">
        <f t="shared" ref="H13:H22" ca="1" si="1">RAND()</f>
        <v>0.66400522603624701</v>
      </c>
      <c r="I13" s="213"/>
      <c r="J13" s="213"/>
      <c r="K13" s="213"/>
    </row>
    <row r="14" spans="1:11" s="217" customFormat="1" ht="11.1" customHeight="1">
      <c r="A14" s="260">
        <v>2</v>
      </c>
      <c r="B14" s="209" t="s">
        <v>135</v>
      </c>
      <c r="C14" s="210" t="s">
        <v>36</v>
      </c>
      <c r="D14" s="210">
        <v>2005</v>
      </c>
      <c r="E14" s="227" t="s">
        <v>46</v>
      </c>
      <c r="F14" s="14" t="s">
        <v>38</v>
      </c>
      <c r="G14" s="227" t="s">
        <v>47</v>
      </c>
      <c r="H14" s="212">
        <f t="shared" ca="1" si="1"/>
        <v>0.31995092720121843</v>
      </c>
      <c r="I14" s="213"/>
      <c r="J14" s="213"/>
      <c r="K14" s="213"/>
    </row>
    <row r="15" spans="1:11" s="217" customFormat="1" ht="11.1" customHeight="1">
      <c r="A15" s="260">
        <v>3</v>
      </c>
      <c r="B15" s="209" t="s">
        <v>139</v>
      </c>
      <c r="C15" s="210" t="s">
        <v>36</v>
      </c>
      <c r="D15" s="210">
        <v>2002</v>
      </c>
      <c r="E15" s="209" t="s">
        <v>81</v>
      </c>
      <c r="F15" s="14" t="s">
        <v>38</v>
      </c>
      <c r="G15" s="14" t="s">
        <v>65</v>
      </c>
      <c r="H15" s="212">
        <f t="shared" ca="1" si="1"/>
        <v>0.13067794693649826</v>
      </c>
      <c r="I15" s="213"/>
      <c r="J15" s="213"/>
      <c r="K15" s="213"/>
    </row>
    <row r="16" spans="1:11" s="217" customFormat="1" ht="11.1" customHeight="1">
      <c r="A16" s="260">
        <v>4</v>
      </c>
      <c r="B16" s="209" t="s">
        <v>136</v>
      </c>
      <c r="C16" s="210" t="s">
        <v>36</v>
      </c>
      <c r="D16" s="210">
        <v>2004</v>
      </c>
      <c r="E16" s="209" t="s">
        <v>64</v>
      </c>
      <c r="F16" s="14" t="s">
        <v>56</v>
      </c>
      <c r="G16" s="110" t="s">
        <v>65</v>
      </c>
      <c r="H16" s="212">
        <f t="shared" ca="1" si="1"/>
        <v>0.51628045259097277</v>
      </c>
      <c r="I16" s="213"/>
      <c r="J16" s="213"/>
      <c r="K16" s="213"/>
    </row>
    <row r="17" spans="1:11" s="217" customFormat="1" ht="11.1" customHeight="1">
      <c r="A17" s="260">
        <v>5</v>
      </c>
      <c r="B17" s="227" t="s">
        <v>138</v>
      </c>
      <c r="C17" s="210" t="s">
        <v>36</v>
      </c>
      <c r="D17" s="210">
        <v>2005</v>
      </c>
      <c r="E17" s="227" t="s">
        <v>52</v>
      </c>
      <c r="F17" s="110" t="s">
        <v>38</v>
      </c>
      <c r="G17" s="227" t="s">
        <v>53</v>
      </c>
      <c r="H17" s="212">
        <f t="shared" ca="1" si="1"/>
        <v>0.12709631057427373</v>
      </c>
      <c r="I17" s="213"/>
      <c r="J17" s="213"/>
      <c r="K17" s="213"/>
    </row>
    <row r="18" spans="1:11" s="217" customFormat="1" ht="11.1" customHeight="1">
      <c r="A18" s="260">
        <v>6</v>
      </c>
      <c r="B18" s="209" t="s">
        <v>131</v>
      </c>
      <c r="C18" s="210" t="s">
        <v>36</v>
      </c>
      <c r="D18" s="210">
        <v>2002</v>
      </c>
      <c r="E18" s="209" t="s">
        <v>72</v>
      </c>
      <c r="F18" s="14" t="s">
        <v>38</v>
      </c>
      <c r="G18" s="14" t="s">
        <v>73</v>
      </c>
      <c r="H18" s="212">
        <f t="shared" ca="1" si="1"/>
        <v>0.95007169964007421</v>
      </c>
      <c r="I18" s="213"/>
      <c r="J18" s="213"/>
      <c r="K18" s="213"/>
    </row>
    <row r="19" spans="1:11" s="217" customFormat="1" ht="11.1" customHeight="1">
      <c r="A19" s="260">
        <v>7</v>
      </c>
      <c r="B19" s="223" t="s">
        <v>172</v>
      </c>
      <c r="C19" s="224" t="s">
        <v>36</v>
      </c>
      <c r="D19" s="224">
        <v>2003</v>
      </c>
      <c r="E19" s="223" t="s">
        <v>81</v>
      </c>
      <c r="F19" s="58" t="s">
        <v>38</v>
      </c>
      <c r="G19" s="58" t="s">
        <v>65</v>
      </c>
      <c r="H19" s="212">
        <f t="shared" ca="1" si="1"/>
        <v>0.31286347631287104</v>
      </c>
      <c r="I19" s="213"/>
      <c r="J19" s="213"/>
      <c r="K19" s="213"/>
    </row>
    <row r="20" spans="1:11" s="217" customFormat="1" ht="12" customHeight="1">
      <c r="A20" s="260">
        <v>8</v>
      </c>
      <c r="B20" s="209" t="s">
        <v>141</v>
      </c>
      <c r="C20" s="210" t="s">
        <v>36</v>
      </c>
      <c r="D20" s="210">
        <v>2002</v>
      </c>
      <c r="E20" s="209" t="s">
        <v>81</v>
      </c>
      <c r="F20" s="14" t="s">
        <v>38</v>
      </c>
      <c r="G20" s="14" t="s">
        <v>65</v>
      </c>
      <c r="H20" s="212">
        <f t="shared" ca="1" si="1"/>
        <v>0.80088606759236525</v>
      </c>
      <c r="I20" s="213"/>
      <c r="J20" s="213"/>
      <c r="K20" s="213"/>
    </row>
    <row r="21" spans="1:11" s="217" customFormat="1" ht="12" customHeight="1">
      <c r="A21" s="260">
        <v>9</v>
      </c>
      <c r="B21" s="227" t="s">
        <v>133</v>
      </c>
      <c r="C21" s="210" t="s">
        <v>36</v>
      </c>
      <c r="D21" s="210">
        <v>2004</v>
      </c>
      <c r="E21" s="227" t="s">
        <v>52</v>
      </c>
      <c r="F21" s="227" t="s">
        <v>38</v>
      </c>
      <c r="G21" s="227" t="s">
        <v>53</v>
      </c>
      <c r="H21" s="212">
        <f t="shared" ca="1" si="1"/>
        <v>0.29964243553279157</v>
      </c>
      <c r="I21" s="213"/>
      <c r="J21" s="213"/>
      <c r="K21" s="213"/>
    </row>
    <row r="22" spans="1:11" s="217" customFormat="1" ht="10.5" customHeight="1">
      <c r="A22" s="260">
        <v>10</v>
      </c>
      <c r="B22" s="209" t="s">
        <v>154</v>
      </c>
      <c r="C22" s="210" t="s">
        <v>36</v>
      </c>
      <c r="D22" s="210">
        <v>2005</v>
      </c>
      <c r="E22" s="209" t="s">
        <v>81</v>
      </c>
      <c r="F22" s="14" t="s">
        <v>38</v>
      </c>
      <c r="G22" s="14" t="s">
        <v>65</v>
      </c>
      <c r="H22" s="212">
        <f t="shared" ca="1" si="1"/>
        <v>0.81200576861860307</v>
      </c>
      <c r="I22" s="213"/>
      <c r="J22" s="213"/>
      <c r="K22" s="213"/>
    </row>
    <row r="23" spans="1:11" s="207" customFormat="1" ht="19.5" customHeight="1">
      <c r="A23" s="555" t="s">
        <v>361</v>
      </c>
      <c r="B23" s="556"/>
      <c r="C23" s="556"/>
      <c r="D23" s="556"/>
      <c r="E23" s="556"/>
      <c r="F23" s="556"/>
      <c r="G23" s="557"/>
      <c r="H23" s="206"/>
      <c r="I23" s="206"/>
      <c r="J23" s="206"/>
      <c r="K23" s="206"/>
    </row>
    <row r="24" spans="1:11" s="217" customFormat="1" ht="11.1" customHeight="1">
      <c r="A24" s="260">
        <v>1</v>
      </c>
      <c r="B24" s="233" t="s">
        <v>143</v>
      </c>
      <c r="C24" s="234" t="s">
        <v>63</v>
      </c>
      <c r="D24" s="234">
        <v>2007</v>
      </c>
      <c r="E24" s="238" t="s">
        <v>46</v>
      </c>
      <c r="F24" s="76" t="s">
        <v>38</v>
      </c>
      <c r="G24" s="238" t="s">
        <v>47</v>
      </c>
      <c r="H24" s="212">
        <f ca="1">RAND()</f>
        <v>0.55009040548205235</v>
      </c>
      <c r="I24" s="213"/>
      <c r="J24" s="213"/>
      <c r="K24" s="213"/>
    </row>
    <row r="25" spans="1:11" s="217" customFormat="1" ht="11.1" customHeight="1">
      <c r="A25" s="260">
        <v>2</v>
      </c>
      <c r="B25" s="209" t="s">
        <v>137</v>
      </c>
      <c r="C25" s="210" t="s">
        <v>36</v>
      </c>
      <c r="D25" s="210">
        <v>2005</v>
      </c>
      <c r="E25" s="209" t="s">
        <v>81</v>
      </c>
      <c r="F25" s="14" t="s">
        <v>38</v>
      </c>
      <c r="G25" s="14" t="s">
        <v>65</v>
      </c>
      <c r="H25" s="212"/>
      <c r="I25" s="213"/>
      <c r="J25" s="213"/>
      <c r="K25" s="213"/>
    </row>
    <row r="26" spans="1:11" s="217" customFormat="1" ht="11.1" customHeight="1">
      <c r="A26" s="260">
        <v>3</v>
      </c>
      <c r="B26" s="227" t="s">
        <v>146</v>
      </c>
      <c r="C26" s="210" t="s">
        <v>63</v>
      </c>
      <c r="D26" s="210">
        <v>2007</v>
      </c>
      <c r="E26" s="227" t="s">
        <v>52</v>
      </c>
      <c r="F26" s="110" t="s">
        <v>38</v>
      </c>
      <c r="G26" s="227" t="s">
        <v>53</v>
      </c>
      <c r="H26" s="212">
        <f t="shared" ref="H26:H33" ca="1" si="2">RAND()</f>
        <v>0.92713018316391449</v>
      </c>
      <c r="I26" s="213"/>
      <c r="J26" s="213"/>
      <c r="K26" s="213"/>
    </row>
    <row r="27" spans="1:11" s="217" customFormat="1" ht="12.75" customHeight="1">
      <c r="A27" s="260">
        <v>4</v>
      </c>
      <c r="B27" s="223" t="s">
        <v>147</v>
      </c>
      <c r="C27" s="224" t="s">
        <v>63</v>
      </c>
      <c r="D27" s="224">
        <v>2005</v>
      </c>
      <c r="E27" s="223" t="s">
        <v>55</v>
      </c>
      <c r="F27" s="58" t="s">
        <v>56</v>
      </c>
      <c r="G27" s="58" t="s">
        <v>57</v>
      </c>
      <c r="H27" s="212">
        <f t="shared" ca="1" si="2"/>
        <v>0.95968484670264664</v>
      </c>
      <c r="I27" s="213"/>
      <c r="J27" s="213"/>
      <c r="K27" s="213"/>
    </row>
    <row r="28" spans="1:11" s="217" customFormat="1" ht="11.1" customHeight="1">
      <c r="A28" s="260">
        <v>5</v>
      </c>
      <c r="B28" s="209" t="s">
        <v>145</v>
      </c>
      <c r="C28" s="210" t="s">
        <v>63</v>
      </c>
      <c r="D28" s="210">
        <v>2007</v>
      </c>
      <c r="E28" s="209" t="s">
        <v>64</v>
      </c>
      <c r="F28" s="14" t="s">
        <v>56</v>
      </c>
      <c r="G28" s="110" t="s">
        <v>65</v>
      </c>
      <c r="H28" s="212">
        <f t="shared" ca="1" si="2"/>
        <v>0.91945178357284352</v>
      </c>
      <c r="I28" s="213"/>
      <c r="J28" s="213"/>
      <c r="K28" s="213"/>
    </row>
    <row r="29" spans="1:11" s="217" customFormat="1" ht="11.1" customHeight="1">
      <c r="A29" s="260">
        <v>6</v>
      </c>
      <c r="B29" s="113" t="s">
        <v>152</v>
      </c>
      <c r="C29" s="261" t="s">
        <v>63</v>
      </c>
      <c r="D29" s="262">
        <v>2006</v>
      </c>
      <c r="E29" s="238" t="s">
        <v>52</v>
      </c>
      <c r="F29" s="238" t="s">
        <v>38</v>
      </c>
      <c r="G29" s="238" t="s">
        <v>53</v>
      </c>
      <c r="H29" s="212">
        <f t="shared" ca="1" si="2"/>
        <v>0.78381155921951029</v>
      </c>
      <c r="I29" s="213"/>
      <c r="J29" s="213"/>
      <c r="K29" s="213"/>
    </row>
    <row r="30" spans="1:11" s="217" customFormat="1" ht="11.1" customHeight="1">
      <c r="A30" s="260">
        <v>7</v>
      </c>
      <c r="B30" s="233" t="s">
        <v>144</v>
      </c>
      <c r="C30" s="234" t="s">
        <v>63</v>
      </c>
      <c r="D30" s="234">
        <v>2007</v>
      </c>
      <c r="E30" s="238" t="s">
        <v>46</v>
      </c>
      <c r="F30" s="76" t="s">
        <v>38</v>
      </c>
      <c r="G30" s="113" t="s">
        <v>47</v>
      </c>
      <c r="H30" s="212">
        <f t="shared" ca="1" si="2"/>
        <v>2.5330541341983759E-2</v>
      </c>
      <c r="I30" s="213"/>
      <c r="J30" s="213"/>
      <c r="K30" s="213"/>
    </row>
    <row r="31" spans="1:11" s="217" customFormat="1" ht="11.1" customHeight="1">
      <c r="A31" s="260">
        <v>8</v>
      </c>
      <c r="B31" s="263" t="s">
        <v>148</v>
      </c>
      <c r="C31" s="264" t="s">
        <v>63</v>
      </c>
      <c r="D31" s="264">
        <v>2007</v>
      </c>
      <c r="E31" s="223" t="s">
        <v>55</v>
      </c>
      <c r="F31" s="58" t="s">
        <v>56</v>
      </c>
      <c r="G31" s="58" t="s">
        <v>57</v>
      </c>
      <c r="H31" s="212">
        <f t="shared" ca="1" si="2"/>
        <v>0.50276955096488529</v>
      </c>
      <c r="I31" s="213"/>
      <c r="J31" s="213"/>
      <c r="K31" s="213"/>
    </row>
    <row r="32" spans="1:11" s="217" customFormat="1" ht="11.1" customHeight="1">
      <c r="A32" s="260">
        <v>9</v>
      </c>
      <c r="B32" s="209" t="s">
        <v>149</v>
      </c>
      <c r="C32" s="210" t="s">
        <v>63</v>
      </c>
      <c r="D32" s="210">
        <v>2006</v>
      </c>
      <c r="E32" s="209" t="s">
        <v>64</v>
      </c>
      <c r="F32" s="14" t="s">
        <v>56</v>
      </c>
      <c r="G32" s="227" t="s">
        <v>65</v>
      </c>
      <c r="H32" s="212">
        <f t="shared" ca="1" si="2"/>
        <v>1.5740630900260566E-2</v>
      </c>
      <c r="I32" s="213"/>
      <c r="J32" s="213"/>
      <c r="K32" s="213"/>
    </row>
    <row r="33" spans="1:11" s="217" customFormat="1" ht="11.1" customHeight="1">
      <c r="A33" s="260">
        <v>10</v>
      </c>
      <c r="B33" s="238" t="s">
        <v>150</v>
      </c>
      <c r="C33" s="234" t="s">
        <v>63</v>
      </c>
      <c r="D33" s="234">
        <v>2007</v>
      </c>
      <c r="E33" s="238" t="s">
        <v>52</v>
      </c>
      <c r="F33" s="238" t="s">
        <v>38</v>
      </c>
      <c r="G33" s="265" t="s">
        <v>53</v>
      </c>
      <c r="H33" s="212">
        <f t="shared" ca="1" si="2"/>
        <v>0.50265703601417133</v>
      </c>
      <c r="I33" s="213"/>
      <c r="J33" s="213"/>
      <c r="K33" s="213"/>
    </row>
    <row r="34" spans="1:11" s="207" customFormat="1" ht="11.25" customHeight="1">
      <c r="A34" s="555"/>
      <c r="B34" s="556"/>
      <c r="C34" s="556"/>
      <c r="D34" s="556"/>
      <c r="E34" s="556"/>
      <c r="F34" s="556"/>
      <c r="G34" s="557"/>
      <c r="H34" s="206"/>
      <c r="I34" s="206"/>
      <c r="J34" s="206"/>
      <c r="K34" s="206"/>
    </row>
    <row r="35" spans="1:11" s="217" customFormat="1" ht="1.5" customHeight="1">
      <c r="H35" s="213"/>
      <c r="I35" s="213"/>
      <c r="J35" s="213"/>
      <c r="K35" s="213"/>
    </row>
    <row r="36" spans="1:11" s="217" customFormat="1" ht="10.5" hidden="1" customHeight="1">
      <c r="H36" s="213"/>
      <c r="I36" s="213"/>
      <c r="J36" s="213"/>
      <c r="K36" s="213"/>
    </row>
    <row r="37" spans="1:11" s="217" customFormat="1" ht="19.5" customHeight="1">
      <c r="A37" s="565" t="s">
        <v>362</v>
      </c>
      <c r="B37" s="566"/>
      <c r="C37" s="566"/>
      <c r="D37" s="566"/>
      <c r="E37" s="566"/>
      <c r="F37" s="566"/>
      <c r="G37" s="567"/>
      <c r="H37" s="213"/>
      <c r="I37" s="213"/>
      <c r="J37" s="213"/>
      <c r="K37" s="213"/>
    </row>
    <row r="38" spans="1:11" s="217" customFormat="1" ht="16.5" customHeight="1">
      <c r="A38" s="562" t="s">
        <v>363</v>
      </c>
      <c r="B38" s="563"/>
      <c r="C38" s="563"/>
      <c r="D38" s="563"/>
      <c r="E38" s="563"/>
      <c r="F38" s="563"/>
      <c r="G38" s="564"/>
      <c r="H38" s="213"/>
      <c r="I38" s="213"/>
      <c r="J38" s="213"/>
      <c r="K38" s="213"/>
    </row>
    <row r="39" spans="1:11" s="217" customFormat="1" ht="12.75" customHeight="1">
      <c r="A39" s="266">
        <v>1</v>
      </c>
      <c r="B39" s="209" t="s">
        <v>95</v>
      </c>
      <c r="C39" s="70" t="s">
        <v>36</v>
      </c>
      <c r="D39" s="13" t="s">
        <v>80</v>
      </c>
      <c r="E39" s="209" t="s">
        <v>46</v>
      </c>
      <c r="F39" s="14" t="s">
        <v>38</v>
      </c>
      <c r="G39" s="209" t="s">
        <v>47</v>
      </c>
      <c r="H39" s="212">
        <f t="shared" ref="H39:H50" ca="1" si="3">RAND()</f>
        <v>0.35435548646084536</v>
      </c>
      <c r="I39" s="213"/>
      <c r="J39" s="213"/>
      <c r="K39" s="213"/>
    </row>
    <row r="40" spans="1:11" s="217" customFormat="1" ht="11.1" customHeight="1">
      <c r="A40" s="266">
        <v>2</v>
      </c>
      <c r="B40" s="267" t="s">
        <v>96</v>
      </c>
      <c r="C40" s="14" t="s">
        <v>63</v>
      </c>
      <c r="D40" s="13" t="s">
        <v>97</v>
      </c>
      <c r="E40" s="209" t="s">
        <v>64</v>
      </c>
      <c r="F40" s="14" t="s">
        <v>56</v>
      </c>
      <c r="G40" s="14" t="s">
        <v>65</v>
      </c>
      <c r="H40" s="212">
        <f t="shared" ca="1" si="3"/>
        <v>0.5921986774403134</v>
      </c>
      <c r="I40" s="213"/>
      <c r="J40" s="213"/>
      <c r="K40" s="213"/>
    </row>
    <row r="41" spans="1:11" s="217" customFormat="1" ht="11.1" customHeight="1">
      <c r="A41" s="266">
        <v>3</v>
      </c>
      <c r="B41" s="76" t="s">
        <v>98</v>
      </c>
      <c r="C41" s="78" t="s">
        <v>63</v>
      </c>
      <c r="D41" s="77" t="s">
        <v>69</v>
      </c>
      <c r="E41" s="76" t="s">
        <v>52</v>
      </c>
      <c r="F41" s="76" t="s">
        <v>38</v>
      </c>
      <c r="G41" s="76" t="s">
        <v>53</v>
      </c>
      <c r="H41" s="212">
        <f t="shared" ca="1" si="3"/>
        <v>0.71032149574814829</v>
      </c>
      <c r="I41" s="213"/>
      <c r="J41" s="213"/>
      <c r="K41" s="213"/>
    </row>
    <row r="42" spans="1:11" s="217" customFormat="1" ht="11.1" customHeight="1">
      <c r="A42" s="266">
        <v>4</v>
      </c>
      <c r="B42" s="268" t="s">
        <v>99</v>
      </c>
      <c r="C42" s="80" t="s">
        <v>36</v>
      </c>
      <c r="D42" s="13" t="s">
        <v>45</v>
      </c>
      <c r="E42" s="81" t="s">
        <v>100</v>
      </c>
      <c r="F42" s="211" t="s">
        <v>38</v>
      </c>
      <c r="G42" s="211" t="s">
        <v>39</v>
      </c>
      <c r="H42" s="212">
        <f t="shared" ca="1" si="3"/>
        <v>0.79819154804875536</v>
      </c>
      <c r="I42" s="213"/>
      <c r="J42" s="213"/>
      <c r="K42" s="213"/>
    </row>
    <row r="43" spans="1:11" s="217" customFormat="1" ht="11.1" customHeight="1">
      <c r="A43" s="266">
        <v>5</v>
      </c>
      <c r="B43" s="233" t="s">
        <v>101</v>
      </c>
      <c r="C43" s="82" t="s">
        <v>63</v>
      </c>
      <c r="D43" s="77" t="s">
        <v>102</v>
      </c>
      <c r="E43" s="233" t="s">
        <v>46</v>
      </c>
      <c r="F43" s="76" t="s">
        <v>38</v>
      </c>
      <c r="G43" s="233" t="s">
        <v>47</v>
      </c>
      <c r="H43" s="212">
        <f t="shared" ca="1" si="3"/>
        <v>0.85406642854509873</v>
      </c>
      <c r="I43" s="213"/>
      <c r="J43" s="213"/>
      <c r="K43" s="213"/>
    </row>
    <row r="44" spans="1:11" s="217" customFormat="1" ht="11.1" customHeight="1">
      <c r="A44" s="266">
        <v>6</v>
      </c>
      <c r="B44" s="227" t="s">
        <v>103</v>
      </c>
      <c r="C44" s="269" t="s">
        <v>36</v>
      </c>
      <c r="D44" s="13" t="s">
        <v>104</v>
      </c>
      <c r="E44" s="209" t="s">
        <v>52</v>
      </c>
      <c r="F44" s="209" t="s">
        <v>38</v>
      </c>
      <c r="G44" s="209" t="s">
        <v>53</v>
      </c>
      <c r="H44" s="212">
        <f t="shared" ca="1" si="3"/>
        <v>0.70843086652219167</v>
      </c>
      <c r="I44" s="213"/>
      <c r="J44" s="213"/>
      <c r="K44" s="213"/>
    </row>
    <row r="45" spans="1:11" s="217" customFormat="1" ht="11.1" customHeight="1">
      <c r="A45" s="266">
        <v>7</v>
      </c>
      <c r="B45" s="209" t="s">
        <v>105</v>
      </c>
      <c r="C45" s="70" t="s">
        <v>36</v>
      </c>
      <c r="D45" s="13" t="s">
        <v>106</v>
      </c>
      <c r="E45" s="209" t="s">
        <v>46</v>
      </c>
      <c r="F45" s="14" t="s">
        <v>38</v>
      </c>
      <c r="G45" s="209" t="s">
        <v>47</v>
      </c>
      <c r="H45" s="212">
        <f t="shared" ca="1" si="3"/>
        <v>0.73194343297853948</v>
      </c>
      <c r="I45" s="213"/>
      <c r="J45" s="213"/>
      <c r="K45" s="213"/>
    </row>
    <row r="46" spans="1:11" s="217" customFormat="1" ht="11.1" customHeight="1">
      <c r="A46" s="266">
        <v>8</v>
      </c>
      <c r="B46" s="270" t="s">
        <v>107</v>
      </c>
      <c r="C46" s="56" t="s">
        <v>36</v>
      </c>
      <c r="D46" s="84" t="s">
        <v>108</v>
      </c>
      <c r="E46" s="209" t="s">
        <v>109</v>
      </c>
      <c r="F46" s="70" t="s">
        <v>110</v>
      </c>
      <c r="G46" s="70" t="s">
        <v>111</v>
      </c>
      <c r="H46" s="212">
        <f t="shared" ca="1" si="3"/>
        <v>0.31827956884715913</v>
      </c>
      <c r="I46" s="213"/>
      <c r="J46" s="213"/>
      <c r="K46" s="213"/>
    </row>
    <row r="47" spans="1:11" s="217" customFormat="1" ht="11.1" customHeight="1">
      <c r="A47" s="266">
        <v>9</v>
      </c>
      <c r="B47" s="223" t="s">
        <v>112</v>
      </c>
      <c r="C47" s="85" t="s">
        <v>63</v>
      </c>
      <c r="D47" s="34" t="s">
        <v>113</v>
      </c>
      <c r="E47" s="223" t="s">
        <v>55</v>
      </c>
      <c r="F47" s="14" t="s">
        <v>56</v>
      </c>
      <c r="G47" s="58" t="s">
        <v>57</v>
      </c>
      <c r="H47" s="212">
        <f t="shared" ca="1" si="3"/>
        <v>0.68778910565255647</v>
      </c>
      <c r="I47" s="213"/>
      <c r="J47" s="213"/>
      <c r="K47" s="213"/>
    </row>
    <row r="48" spans="1:11" s="217" customFormat="1" ht="11.1" customHeight="1">
      <c r="A48" s="266">
        <v>10</v>
      </c>
      <c r="B48" s="209" t="s">
        <v>114</v>
      </c>
      <c r="C48" s="70" t="s">
        <v>36</v>
      </c>
      <c r="D48" s="13" t="s">
        <v>45</v>
      </c>
      <c r="E48" s="209" t="s">
        <v>37</v>
      </c>
      <c r="F48" s="14" t="s">
        <v>115</v>
      </c>
      <c r="G48" s="14" t="s">
        <v>39</v>
      </c>
      <c r="H48" s="212">
        <f t="shared" ca="1" si="3"/>
        <v>0.29650787341474105</v>
      </c>
      <c r="I48" s="213"/>
      <c r="J48" s="213"/>
      <c r="K48" s="213"/>
    </row>
    <row r="49" spans="1:11" s="217" customFormat="1" ht="11.1" customHeight="1">
      <c r="A49" s="266">
        <v>11</v>
      </c>
      <c r="B49" s="209" t="s">
        <v>116</v>
      </c>
      <c r="C49" s="86" t="s">
        <v>36</v>
      </c>
      <c r="D49" s="13" t="s">
        <v>364</v>
      </c>
      <c r="E49" s="209" t="s">
        <v>81</v>
      </c>
      <c r="F49" s="14" t="s">
        <v>38</v>
      </c>
      <c r="G49" s="14" t="s">
        <v>65</v>
      </c>
      <c r="H49" s="212">
        <f t="shared" ca="1" si="3"/>
        <v>0.30146516504739229</v>
      </c>
      <c r="I49" s="213"/>
      <c r="J49" s="213"/>
      <c r="K49" s="213"/>
    </row>
    <row r="50" spans="1:11" s="217" customFormat="1" ht="11.1" customHeight="1">
      <c r="A50" s="266">
        <v>12</v>
      </c>
      <c r="B50" s="209" t="s">
        <v>118</v>
      </c>
      <c r="C50" s="70" t="s">
        <v>36</v>
      </c>
      <c r="D50" s="13" t="s">
        <v>365</v>
      </c>
      <c r="E50" s="209" t="s">
        <v>81</v>
      </c>
      <c r="F50" s="14" t="s">
        <v>38</v>
      </c>
      <c r="G50" s="14" t="s">
        <v>65</v>
      </c>
      <c r="H50" s="212">
        <f t="shared" ca="1" si="3"/>
        <v>0.15108979883645479</v>
      </c>
      <c r="I50" s="213"/>
      <c r="J50" s="213"/>
      <c r="K50" s="213"/>
    </row>
    <row r="51" spans="1:11" s="231" customFormat="1" ht="14.25" customHeight="1">
      <c r="G51" s="63"/>
      <c r="H51" s="63"/>
      <c r="I51" s="212"/>
      <c r="J51" s="212"/>
    </row>
    <row r="52" spans="1:11" s="231" customFormat="1" ht="12" customHeight="1">
      <c r="A52" s="63"/>
      <c r="B52" s="63"/>
      <c r="C52" s="63"/>
      <c r="D52" s="63"/>
      <c r="H52" s="63"/>
      <c r="I52" s="212"/>
      <c r="J52" s="212"/>
    </row>
    <row r="53" spans="1:11" s="231" customFormat="1" ht="12.75" customHeight="1">
      <c r="A53" s="63"/>
      <c r="B53" s="63"/>
      <c r="C53" s="63"/>
      <c r="D53" s="63"/>
      <c r="E53" s="63"/>
      <c r="F53" s="63"/>
      <c r="G53" s="63"/>
      <c r="H53" s="212"/>
      <c r="I53" s="212"/>
      <c r="J53" s="212"/>
    </row>
    <row r="54" spans="1:11" s="231" customFormat="1" ht="12.75" customHeight="1">
      <c r="A54" s="63"/>
      <c r="B54" s="63"/>
      <c r="C54" s="63"/>
      <c r="D54" s="63"/>
      <c r="E54" s="63"/>
      <c r="F54" s="63"/>
      <c r="G54" s="63"/>
      <c r="H54" s="212"/>
      <c r="I54" s="212"/>
      <c r="J54" s="212"/>
    </row>
    <row r="55" spans="1:11" s="231" customFormat="1" ht="12.75" customHeight="1">
      <c r="A55" s="63"/>
      <c r="B55" s="63"/>
      <c r="C55" s="63"/>
      <c r="D55" s="63"/>
      <c r="E55" s="63"/>
      <c r="F55" s="63"/>
      <c r="G55" s="63"/>
      <c r="H55" s="212"/>
      <c r="I55" s="212"/>
      <c r="J55" s="212"/>
    </row>
    <row r="56" spans="1:11" s="231" customFormat="1" ht="12.75" customHeight="1">
      <c r="A56" s="63"/>
      <c r="B56" s="63"/>
      <c r="C56" s="63"/>
      <c r="D56" s="63"/>
      <c r="E56" s="63"/>
      <c r="F56" s="63"/>
      <c r="G56" s="63"/>
      <c r="H56" s="212"/>
      <c r="I56" s="212"/>
      <c r="J56" s="212"/>
    </row>
    <row r="57" spans="1:11" s="231" customFormat="1" ht="14.25" customHeight="1">
      <c r="A57" s="63"/>
      <c r="B57" s="63"/>
      <c r="C57" s="63"/>
      <c r="D57" s="63"/>
      <c r="E57" s="63"/>
      <c r="F57" s="63"/>
      <c r="G57" s="63"/>
      <c r="H57" s="212"/>
      <c r="I57" s="212"/>
      <c r="J57" s="212"/>
    </row>
    <row r="58" spans="1:11" s="231" customFormat="1" ht="12.75" customHeight="1">
      <c r="A58" s="63"/>
      <c r="B58" s="63"/>
      <c r="C58" s="63"/>
      <c r="D58" s="63"/>
      <c r="E58" s="63"/>
      <c r="F58" s="63"/>
      <c r="G58" s="63"/>
      <c r="H58" s="212"/>
      <c r="I58" s="212"/>
      <c r="J58" s="212"/>
    </row>
  </sheetData>
  <mergeCells count="7">
    <mergeCell ref="A38:G38"/>
    <mergeCell ref="A1:G1"/>
    <mergeCell ref="A2:G2"/>
    <mergeCell ref="A12:G12"/>
    <mergeCell ref="A23:G23"/>
    <mergeCell ref="A34:G34"/>
    <mergeCell ref="A37:G37"/>
  </mergeCells>
  <phoneticPr fontId="27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125" orientation="portrait" copies="7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 enableFormatConditionsCalculation="0">
    <pageSetUpPr fitToPage="1"/>
  </sheetPr>
  <dimension ref="A1:AI40"/>
  <sheetViews>
    <sheetView zoomScale="67" workbookViewId="0">
      <selection activeCell="B37" sqref="B37"/>
    </sheetView>
  </sheetViews>
  <sheetFormatPr defaultColWidth="11.5546875" defaultRowHeight="15"/>
  <cols>
    <col min="1" max="1" width="5.44140625" customWidth="1"/>
    <col min="2" max="2" width="19.6640625" customWidth="1"/>
    <col min="3" max="3" width="6.6640625" customWidth="1"/>
    <col min="4" max="4" width="5" customWidth="1"/>
    <col min="5" max="5" width="8.109375" customWidth="1"/>
    <col min="6" max="6" width="6.33203125" customWidth="1"/>
    <col min="7" max="7" width="10.33203125" customWidth="1"/>
    <col min="8" max="13" width="5" customWidth="1"/>
    <col min="14" max="15" width="6.77734375" customWidth="1"/>
    <col min="16" max="16" width="5" customWidth="1"/>
    <col min="17" max="18" width="6.77734375" customWidth="1"/>
    <col min="19" max="24" width="5" customWidth="1"/>
    <col min="25" max="26" width="6.77734375" customWidth="1"/>
    <col min="27" max="27" width="5" customWidth="1"/>
    <col min="28" max="31" width="6.77734375" customWidth="1"/>
    <col min="32" max="34" width="5" customWidth="1"/>
    <col min="35" max="35" width="6.77734375" customWidth="1"/>
  </cols>
  <sheetData>
    <row r="1" spans="1:35" ht="15.75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</row>
    <row r="2" spans="1:35" ht="16.5">
      <c r="A2" s="569" t="s">
        <v>158</v>
      </c>
      <c r="B2" s="569"/>
      <c r="C2" s="570"/>
      <c r="D2" s="570"/>
      <c r="E2" s="570"/>
      <c r="F2" s="570"/>
      <c r="G2" s="3"/>
      <c r="H2" s="4"/>
      <c r="I2" s="4"/>
      <c r="J2" s="4"/>
      <c r="K2" s="4"/>
      <c r="L2" s="5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"/>
      <c r="Y2" s="4"/>
      <c r="Z2" s="4"/>
      <c r="AA2" s="4"/>
      <c r="AB2" s="4"/>
      <c r="AC2" s="4"/>
      <c r="AD2" s="4"/>
      <c r="AE2" s="571" t="s">
        <v>119</v>
      </c>
      <c r="AF2" s="571"/>
      <c r="AG2" s="571"/>
      <c r="AH2" s="571"/>
      <c r="AI2" s="571"/>
    </row>
    <row r="3" spans="1:35">
      <c r="A3" s="572" t="s">
        <v>4</v>
      </c>
      <c r="B3" s="574" t="s">
        <v>5</v>
      </c>
      <c r="C3" s="576" t="s">
        <v>6</v>
      </c>
      <c r="D3" s="578" t="s">
        <v>7</v>
      </c>
      <c r="E3" s="574" t="s">
        <v>8</v>
      </c>
      <c r="F3" s="574" t="s">
        <v>9</v>
      </c>
      <c r="G3" s="574" t="s">
        <v>10</v>
      </c>
      <c r="H3" s="592" t="s">
        <v>11</v>
      </c>
      <c r="I3" s="593"/>
      <c r="J3" s="593"/>
      <c r="K3" s="593"/>
      <c r="L3" s="594" t="s">
        <v>12</v>
      </c>
      <c r="M3" s="594"/>
      <c r="N3" s="581" t="s">
        <v>120</v>
      </c>
      <c r="O3" s="581" t="s">
        <v>15</v>
      </c>
      <c r="P3" s="574" t="s">
        <v>17</v>
      </c>
      <c r="Q3" s="588" t="s">
        <v>121</v>
      </c>
      <c r="R3" s="581" t="s">
        <v>18</v>
      </c>
      <c r="S3" s="592" t="s">
        <v>11</v>
      </c>
      <c r="T3" s="593"/>
      <c r="U3" s="593"/>
      <c r="V3" s="593"/>
      <c r="W3" s="580" t="s">
        <v>12</v>
      </c>
      <c r="X3" s="580"/>
      <c r="Y3" s="581" t="s">
        <v>122</v>
      </c>
      <c r="Z3" s="581" t="s">
        <v>15</v>
      </c>
      <c r="AA3" s="574" t="s">
        <v>17</v>
      </c>
      <c r="AB3" s="588" t="s">
        <v>121</v>
      </c>
      <c r="AC3" s="581" t="s">
        <v>123</v>
      </c>
      <c r="AD3" s="581" t="s">
        <v>21</v>
      </c>
      <c r="AE3" s="581" t="s">
        <v>124</v>
      </c>
      <c r="AF3" s="590" t="s">
        <v>22</v>
      </c>
      <c r="AG3" s="590" t="s">
        <v>23</v>
      </c>
      <c r="AH3" s="595" t="s">
        <v>24</v>
      </c>
      <c r="AI3" s="581" t="s">
        <v>25</v>
      </c>
    </row>
    <row r="4" spans="1:35">
      <c r="A4" s="573"/>
      <c r="B4" s="575"/>
      <c r="C4" s="577"/>
      <c r="D4" s="579"/>
      <c r="E4" s="575"/>
      <c r="F4" s="575"/>
      <c r="G4" s="575"/>
      <c r="H4" s="9" t="s">
        <v>26</v>
      </c>
      <c r="I4" s="9" t="s">
        <v>27</v>
      </c>
      <c r="J4" s="9" t="s">
        <v>28</v>
      </c>
      <c r="K4" s="9" t="s">
        <v>29</v>
      </c>
      <c r="L4" s="74" t="s">
        <v>30</v>
      </c>
      <c r="M4" s="74" t="s">
        <v>31</v>
      </c>
      <c r="N4" s="582"/>
      <c r="O4" s="582"/>
      <c r="P4" s="575"/>
      <c r="Q4" s="589"/>
      <c r="R4" s="582"/>
      <c r="S4" s="9" t="s">
        <v>26</v>
      </c>
      <c r="T4" s="9" t="s">
        <v>27</v>
      </c>
      <c r="U4" s="9" t="s">
        <v>28</v>
      </c>
      <c r="V4" s="9" t="s">
        <v>29</v>
      </c>
      <c r="W4" s="74" t="s">
        <v>30</v>
      </c>
      <c r="X4" s="74" t="s">
        <v>31</v>
      </c>
      <c r="Y4" s="582"/>
      <c r="Z4" s="582"/>
      <c r="AA4" s="575"/>
      <c r="AB4" s="589"/>
      <c r="AC4" s="582"/>
      <c r="AD4" s="582"/>
      <c r="AE4" s="582"/>
      <c r="AF4" s="591"/>
      <c r="AG4" s="591"/>
      <c r="AH4" s="596"/>
      <c r="AI4" s="582"/>
    </row>
    <row r="5" spans="1:35" ht="16.5">
      <c r="A5" s="583" t="s">
        <v>156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</row>
    <row r="6" spans="1:35" ht="16.5">
      <c r="A6" s="94">
        <v>1</v>
      </c>
      <c r="B6" s="15" t="s">
        <v>126</v>
      </c>
      <c r="C6" s="95">
        <v>2003</v>
      </c>
      <c r="D6" s="96" t="s">
        <v>36</v>
      </c>
      <c r="E6" s="14" t="s">
        <v>37</v>
      </c>
      <c r="F6" s="15" t="s">
        <v>38</v>
      </c>
      <c r="G6" s="15" t="s">
        <v>39</v>
      </c>
      <c r="H6" s="16">
        <v>9.3000000000000007</v>
      </c>
      <c r="I6" s="17">
        <v>9.6</v>
      </c>
      <c r="J6" s="17">
        <v>9.6</v>
      </c>
      <c r="K6" s="17">
        <v>9.5</v>
      </c>
      <c r="L6" s="16">
        <v>9.6999999999999993</v>
      </c>
      <c r="M6" s="18">
        <v>9.6</v>
      </c>
      <c r="N6" s="97">
        <f>SUM(H6:K6)-MIN(H6:K6)-MAX(H6:K6)</f>
        <v>19.100000000000001</v>
      </c>
      <c r="O6" s="98">
        <f>SUM(L6:M6)/2</f>
        <v>9.6499999999999986</v>
      </c>
      <c r="P6" s="20">
        <v>3.6</v>
      </c>
      <c r="Q6" s="99">
        <v>16.295000000000002</v>
      </c>
      <c r="R6" s="21">
        <f>SUM(N6,O6,P6,Q6)</f>
        <v>48.645000000000003</v>
      </c>
      <c r="S6" s="17">
        <v>8.1999999999999993</v>
      </c>
      <c r="T6" s="17">
        <v>8.6999999999999993</v>
      </c>
      <c r="U6" s="17">
        <v>8.4</v>
      </c>
      <c r="V6" s="17">
        <v>8.6999999999999993</v>
      </c>
      <c r="W6" s="16">
        <v>9.6</v>
      </c>
      <c r="X6" s="18">
        <v>9.4</v>
      </c>
      <c r="Y6" s="97">
        <f>SUM(S6:V6)-MIN(S6:V6)-MAX(S6:V6)</f>
        <v>17.100000000000001</v>
      </c>
      <c r="Z6" s="98">
        <f>SUM(W6:X6)/2</f>
        <v>9.5</v>
      </c>
      <c r="AA6" s="20">
        <v>13.1</v>
      </c>
      <c r="AB6" s="99">
        <v>15.545</v>
      </c>
      <c r="AC6" s="21">
        <f>SUM(Y6,Z6,AA6,AB6)</f>
        <v>55.245000000000005</v>
      </c>
      <c r="AD6" s="22">
        <f>SUM(R6,AC6)</f>
        <v>103.89000000000001</v>
      </c>
      <c r="AE6" s="100">
        <f>SUM(R6,AC6)-Q6-AB6</f>
        <v>72.050000000000011</v>
      </c>
      <c r="AF6" s="101">
        <v>0.2</v>
      </c>
      <c r="AG6" s="101" t="s">
        <v>36</v>
      </c>
      <c r="AH6" s="102"/>
      <c r="AI6" s="24">
        <f>PRODUCT(AD6,AH6)-AF6</f>
        <v>103.69000000000001</v>
      </c>
    </row>
    <row r="7" spans="1:35" ht="16.5">
      <c r="A7" s="94">
        <v>2</v>
      </c>
      <c r="B7" s="15" t="s">
        <v>125</v>
      </c>
      <c r="C7" s="95">
        <v>2004</v>
      </c>
      <c r="D7" s="96" t="s">
        <v>36</v>
      </c>
      <c r="E7" s="14" t="s">
        <v>37</v>
      </c>
      <c r="F7" s="15" t="s">
        <v>38</v>
      </c>
      <c r="G7" s="15" t="s">
        <v>39</v>
      </c>
      <c r="H7" s="16">
        <v>8.6999999999999993</v>
      </c>
      <c r="I7" s="17">
        <v>8.6999999999999993</v>
      </c>
      <c r="J7" s="17">
        <v>8.6999999999999993</v>
      </c>
      <c r="K7" s="17">
        <v>8.6</v>
      </c>
      <c r="L7" s="16">
        <v>9.5</v>
      </c>
      <c r="M7" s="18">
        <v>9.4</v>
      </c>
      <c r="N7" s="97">
        <f>SUM(H7:K7)-MIN(H7:K7)-MAX(H7:K7)</f>
        <v>17.399999999999995</v>
      </c>
      <c r="O7" s="103">
        <f>SUM(L7:M7)/2</f>
        <v>9.4499999999999993</v>
      </c>
      <c r="P7" s="20">
        <v>3.7</v>
      </c>
      <c r="Q7" s="99">
        <v>15.595000000000001</v>
      </c>
      <c r="R7" s="21">
        <f>SUM(N7,O7,P7,Q7)</f>
        <v>46.144999999999996</v>
      </c>
      <c r="S7" s="16">
        <v>8.4</v>
      </c>
      <c r="T7" s="17">
        <v>8.3000000000000007</v>
      </c>
      <c r="U7" s="17">
        <v>8.1</v>
      </c>
      <c r="V7" s="17">
        <v>8.3000000000000007</v>
      </c>
      <c r="W7" s="16">
        <v>9.4</v>
      </c>
      <c r="X7" s="18">
        <v>9.3000000000000007</v>
      </c>
      <c r="Y7" s="97">
        <f>SUM(S7:V7)-MIN(S7:V7)-MAX(S7:V7)</f>
        <v>16.600000000000009</v>
      </c>
      <c r="Z7" s="103">
        <f>SUM(W7:X7)/2</f>
        <v>9.3500000000000014</v>
      </c>
      <c r="AA7" s="20">
        <v>10.5</v>
      </c>
      <c r="AB7" s="99">
        <v>14.914999999999999</v>
      </c>
      <c r="AC7" s="21">
        <f>SUM(Y7,Z7,AA7,AB7)</f>
        <v>51.365000000000009</v>
      </c>
      <c r="AD7" s="22">
        <f>SUM(R7,AC7)</f>
        <v>97.51</v>
      </c>
      <c r="AE7" s="100">
        <f>SUM(R7,AC7)-Q7-AB7</f>
        <v>67</v>
      </c>
      <c r="AF7" s="101"/>
      <c r="AG7" s="101" t="s">
        <v>36</v>
      </c>
      <c r="AH7" s="102"/>
      <c r="AI7" s="24">
        <f>PRODUCT(AD7,AH7)-AF7</f>
        <v>97.51</v>
      </c>
    </row>
    <row r="8" spans="1:35" ht="16.5">
      <c r="A8" s="94">
        <v>3</v>
      </c>
      <c r="B8" s="28" t="s">
        <v>127</v>
      </c>
      <c r="C8" s="96">
        <v>2004</v>
      </c>
      <c r="D8" s="96" t="s">
        <v>36</v>
      </c>
      <c r="E8" s="14" t="s">
        <v>37</v>
      </c>
      <c r="F8" s="15" t="s">
        <v>38</v>
      </c>
      <c r="G8" s="15" t="s">
        <v>39</v>
      </c>
      <c r="H8" s="16">
        <v>8.3000000000000007</v>
      </c>
      <c r="I8" s="17">
        <v>8.5</v>
      </c>
      <c r="J8" s="17">
        <v>8.8000000000000007</v>
      </c>
      <c r="K8" s="17">
        <v>9</v>
      </c>
      <c r="L8" s="16">
        <v>9.1999999999999993</v>
      </c>
      <c r="M8" s="18">
        <v>9.3000000000000007</v>
      </c>
      <c r="N8" s="97">
        <f t="shared" ref="N8:N34" si="0">SUM(H8:K8)-MIN(H8:K8)-MAX(H8:K8)</f>
        <v>17.3</v>
      </c>
      <c r="O8" s="103">
        <f t="shared" ref="O8:O34" si="1">SUM(L8:M8)/2</f>
        <v>9.25</v>
      </c>
      <c r="P8" s="20">
        <v>2.8</v>
      </c>
      <c r="Q8" s="99">
        <v>15.04</v>
      </c>
      <c r="R8" s="21">
        <f t="shared" ref="R8:R34" si="2">SUM(N8,O8,P8,Q8)</f>
        <v>44.39</v>
      </c>
      <c r="S8" s="16">
        <v>7.5</v>
      </c>
      <c r="T8" s="17">
        <v>7.8</v>
      </c>
      <c r="U8" s="17">
        <v>7.9</v>
      </c>
      <c r="V8" s="17">
        <v>8.3000000000000007</v>
      </c>
      <c r="W8" s="16">
        <v>9.1</v>
      </c>
      <c r="X8" s="18">
        <v>9.1</v>
      </c>
      <c r="Y8" s="97">
        <f t="shared" ref="Y8:Y34" si="3">SUM(S8:V8)-MIN(S8:V8)-MAX(S8:V8)</f>
        <v>15.700000000000003</v>
      </c>
      <c r="Z8" s="103">
        <f t="shared" ref="Z8:Z34" si="4">SUM(W8:X8)/2</f>
        <v>9.1</v>
      </c>
      <c r="AA8" s="20">
        <v>10.4</v>
      </c>
      <c r="AB8" s="99">
        <v>14.585000000000001</v>
      </c>
      <c r="AC8" s="21">
        <f t="shared" ref="AC8:AC34" si="5">SUM(Y8,Z8,AA8,AB8)</f>
        <v>49.785000000000004</v>
      </c>
      <c r="AD8" s="22">
        <f t="shared" ref="AD8:AD34" si="6">SUM(R8,AC8)</f>
        <v>94.175000000000011</v>
      </c>
      <c r="AE8" s="100">
        <f t="shared" ref="AE8:AE34" si="7">SUM(R8,AC8)-Q8-AB8</f>
        <v>64.550000000000011</v>
      </c>
      <c r="AF8" s="101"/>
      <c r="AG8" s="101"/>
      <c r="AH8" s="102"/>
      <c r="AI8" s="24">
        <f t="shared" ref="AI8:AI34" si="8">PRODUCT(AD8,AH8)-AF8</f>
        <v>94.175000000000011</v>
      </c>
    </row>
    <row r="9" spans="1:35" ht="16.5">
      <c r="A9" s="94">
        <v>4</v>
      </c>
      <c r="B9" s="104" t="s">
        <v>128</v>
      </c>
      <c r="C9" s="105">
        <v>2004</v>
      </c>
      <c r="D9" s="96" t="s">
        <v>36</v>
      </c>
      <c r="E9" s="14" t="s">
        <v>37</v>
      </c>
      <c r="F9" s="15" t="s">
        <v>38</v>
      </c>
      <c r="G9" s="15" t="s">
        <v>129</v>
      </c>
      <c r="H9" s="16">
        <v>8.5</v>
      </c>
      <c r="I9" s="17">
        <v>8.8000000000000007</v>
      </c>
      <c r="J9" s="17">
        <v>8.6999999999999993</v>
      </c>
      <c r="K9" s="17">
        <v>8.8000000000000007</v>
      </c>
      <c r="L9" s="16">
        <v>9.6</v>
      </c>
      <c r="M9" s="18">
        <v>9.6</v>
      </c>
      <c r="N9" s="97">
        <f t="shared" si="0"/>
        <v>17.499999999999996</v>
      </c>
      <c r="O9" s="103">
        <f t="shared" si="1"/>
        <v>9.6</v>
      </c>
      <c r="P9" s="20">
        <v>2.4</v>
      </c>
      <c r="Q9" s="99">
        <v>15.13</v>
      </c>
      <c r="R9" s="21">
        <f t="shared" si="2"/>
        <v>44.629999999999995</v>
      </c>
      <c r="S9" s="16">
        <v>8</v>
      </c>
      <c r="T9" s="17">
        <v>7.9</v>
      </c>
      <c r="U9" s="17">
        <v>7.6</v>
      </c>
      <c r="V9" s="17">
        <v>8.1</v>
      </c>
      <c r="W9" s="16">
        <v>9.6</v>
      </c>
      <c r="X9" s="18">
        <v>9.5</v>
      </c>
      <c r="Y9" s="97">
        <f t="shared" si="3"/>
        <v>15.9</v>
      </c>
      <c r="Z9" s="103">
        <f t="shared" si="4"/>
        <v>9.5500000000000007</v>
      </c>
      <c r="AA9" s="20">
        <v>8.4</v>
      </c>
      <c r="AB9" s="99">
        <v>14.82</v>
      </c>
      <c r="AC9" s="21">
        <f t="shared" si="5"/>
        <v>48.67</v>
      </c>
      <c r="AD9" s="22">
        <f t="shared" si="6"/>
        <v>93.3</v>
      </c>
      <c r="AE9" s="100">
        <f t="shared" si="7"/>
        <v>63.35</v>
      </c>
      <c r="AF9" s="23"/>
      <c r="AG9" s="23"/>
      <c r="AH9" s="102"/>
      <c r="AI9" s="24">
        <f t="shared" si="8"/>
        <v>93.3</v>
      </c>
    </row>
    <row r="10" spans="1:35" ht="16.5">
      <c r="A10" s="94">
        <v>5</v>
      </c>
      <c r="B10" s="28" t="s">
        <v>130</v>
      </c>
      <c r="C10" s="96">
        <v>2003</v>
      </c>
      <c r="D10" s="96" t="s">
        <v>36</v>
      </c>
      <c r="E10" s="29" t="s">
        <v>46</v>
      </c>
      <c r="F10" s="14" t="s">
        <v>38</v>
      </c>
      <c r="G10" s="29" t="s">
        <v>47</v>
      </c>
      <c r="H10" s="16">
        <v>8.1</v>
      </c>
      <c r="I10" s="17">
        <v>7.8</v>
      </c>
      <c r="J10" s="17">
        <v>7.8</v>
      </c>
      <c r="K10" s="17">
        <v>7.7</v>
      </c>
      <c r="L10" s="16">
        <v>9.4</v>
      </c>
      <c r="M10" s="18">
        <v>9.3000000000000007</v>
      </c>
      <c r="N10" s="97">
        <f t="shared" si="0"/>
        <v>15.6</v>
      </c>
      <c r="O10" s="103">
        <f t="shared" si="1"/>
        <v>9.3500000000000014</v>
      </c>
      <c r="P10" s="20">
        <v>2.9</v>
      </c>
      <c r="Q10" s="99">
        <v>15.46</v>
      </c>
      <c r="R10" s="21">
        <f t="shared" si="2"/>
        <v>43.31</v>
      </c>
      <c r="S10" s="16">
        <v>6.9</v>
      </c>
      <c r="T10" s="17">
        <v>6.9</v>
      </c>
      <c r="U10" s="17">
        <v>7.2</v>
      </c>
      <c r="V10" s="17">
        <v>7.2</v>
      </c>
      <c r="W10" s="16">
        <v>9</v>
      </c>
      <c r="X10" s="18">
        <v>8.9</v>
      </c>
      <c r="Y10" s="97">
        <f t="shared" si="3"/>
        <v>14.099999999999998</v>
      </c>
      <c r="Z10" s="103">
        <f t="shared" si="4"/>
        <v>8.9499999999999993</v>
      </c>
      <c r="AA10" s="20">
        <v>8.1999999999999993</v>
      </c>
      <c r="AB10" s="99">
        <v>14.97</v>
      </c>
      <c r="AC10" s="21">
        <f t="shared" si="5"/>
        <v>46.22</v>
      </c>
      <c r="AD10" s="22">
        <f t="shared" si="6"/>
        <v>89.53</v>
      </c>
      <c r="AE10" s="100">
        <f t="shared" si="7"/>
        <v>59.099999999999994</v>
      </c>
      <c r="AF10" s="101"/>
      <c r="AG10" s="101"/>
      <c r="AH10" s="102"/>
      <c r="AI10" s="24">
        <f t="shared" si="8"/>
        <v>89.53</v>
      </c>
    </row>
    <row r="11" spans="1:35" ht="16.5">
      <c r="A11" s="94">
        <v>6</v>
      </c>
      <c r="B11" s="28" t="s">
        <v>131</v>
      </c>
      <c r="C11" s="96">
        <v>2002</v>
      </c>
      <c r="D11" s="96" t="s">
        <v>36</v>
      </c>
      <c r="E11" s="28" t="s">
        <v>72</v>
      </c>
      <c r="F11" s="14" t="s">
        <v>38</v>
      </c>
      <c r="G11" s="14" t="s">
        <v>73</v>
      </c>
      <c r="H11" s="16">
        <v>7.2</v>
      </c>
      <c r="I11" s="17">
        <v>6.9</v>
      </c>
      <c r="J11" s="17">
        <v>7</v>
      </c>
      <c r="K11" s="17">
        <v>6.8</v>
      </c>
      <c r="L11" s="16">
        <v>9.1</v>
      </c>
      <c r="M11" s="18">
        <v>9.5</v>
      </c>
      <c r="N11" s="97">
        <f t="shared" si="0"/>
        <v>13.900000000000002</v>
      </c>
      <c r="O11" s="103">
        <f t="shared" si="1"/>
        <v>9.3000000000000007</v>
      </c>
      <c r="P11" s="20">
        <v>3.1</v>
      </c>
      <c r="Q11" s="99">
        <v>14.914999999999999</v>
      </c>
      <c r="R11" s="21">
        <f t="shared" si="2"/>
        <v>41.215000000000003</v>
      </c>
      <c r="S11" s="16">
        <v>6.4</v>
      </c>
      <c r="T11" s="17">
        <v>6.6</v>
      </c>
      <c r="U11" s="17">
        <v>6.7</v>
      </c>
      <c r="V11" s="17">
        <v>6.6</v>
      </c>
      <c r="W11" s="16">
        <v>9</v>
      </c>
      <c r="X11" s="18">
        <v>9.1</v>
      </c>
      <c r="Y11" s="97">
        <f t="shared" si="3"/>
        <v>13.2</v>
      </c>
      <c r="Z11" s="103">
        <f t="shared" si="4"/>
        <v>9.0500000000000007</v>
      </c>
      <c r="AA11" s="20">
        <v>9.1</v>
      </c>
      <c r="AB11" s="99">
        <v>14.45</v>
      </c>
      <c r="AC11" s="21">
        <f t="shared" si="5"/>
        <v>45.8</v>
      </c>
      <c r="AD11" s="22">
        <f t="shared" si="6"/>
        <v>87.015000000000001</v>
      </c>
      <c r="AE11" s="100">
        <f t="shared" si="7"/>
        <v>57.649999999999991</v>
      </c>
      <c r="AF11" s="101"/>
      <c r="AG11" s="101"/>
      <c r="AH11" s="102"/>
      <c r="AI11" s="24">
        <f t="shared" si="8"/>
        <v>87.015000000000001</v>
      </c>
    </row>
    <row r="12" spans="1:35" ht="16.5">
      <c r="A12" s="94">
        <v>7</v>
      </c>
      <c r="B12" s="28" t="s">
        <v>132</v>
      </c>
      <c r="C12" s="96">
        <v>2002</v>
      </c>
      <c r="D12" s="96" t="s">
        <v>36</v>
      </c>
      <c r="E12" s="29" t="s">
        <v>46</v>
      </c>
      <c r="F12" s="14" t="s">
        <v>38</v>
      </c>
      <c r="G12" s="29" t="s">
        <v>47</v>
      </c>
      <c r="H12" s="16">
        <v>7.7</v>
      </c>
      <c r="I12" s="17">
        <v>7.3</v>
      </c>
      <c r="J12" s="17">
        <v>7.6</v>
      </c>
      <c r="K12" s="17">
        <v>7.6</v>
      </c>
      <c r="L12" s="16">
        <v>9</v>
      </c>
      <c r="M12" s="18">
        <v>9.1999999999999993</v>
      </c>
      <c r="N12" s="97">
        <f t="shared" si="0"/>
        <v>15.200000000000003</v>
      </c>
      <c r="O12" s="103">
        <f t="shared" si="1"/>
        <v>9.1</v>
      </c>
      <c r="P12" s="20">
        <v>2.4</v>
      </c>
      <c r="Q12" s="99">
        <v>14.92</v>
      </c>
      <c r="R12" s="21">
        <f t="shared" si="2"/>
        <v>41.620000000000005</v>
      </c>
      <c r="S12" s="16">
        <v>6.6</v>
      </c>
      <c r="T12" s="17">
        <v>6.4</v>
      </c>
      <c r="U12" s="17">
        <v>6.8</v>
      </c>
      <c r="V12" s="17">
        <v>7</v>
      </c>
      <c r="W12" s="16">
        <v>9</v>
      </c>
      <c r="X12" s="18">
        <v>9</v>
      </c>
      <c r="Y12" s="97">
        <f t="shared" si="3"/>
        <v>13.399999999999999</v>
      </c>
      <c r="Z12" s="103">
        <f t="shared" si="4"/>
        <v>9</v>
      </c>
      <c r="AA12" s="20">
        <v>8.3000000000000007</v>
      </c>
      <c r="AB12" s="99">
        <v>14.615</v>
      </c>
      <c r="AC12" s="21">
        <f t="shared" si="5"/>
        <v>45.314999999999998</v>
      </c>
      <c r="AD12" s="22">
        <f t="shared" si="6"/>
        <v>86.935000000000002</v>
      </c>
      <c r="AE12" s="100">
        <f t="shared" si="7"/>
        <v>57.4</v>
      </c>
      <c r="AF12" s="23">
        <v>0.2</v>
      </c>
      <c r="AG12" s="23"/>
      <c r="AH12" s="102"/>
      <c r="AI12" s="24">
        <f t="shared" si="8"/>
        <v>86.734999999999999</v>
      </c>
    </row>
    <row r="13" spans="1:35" ht="16.5">
      <c r="A13" s="94">
        <v>8</v>
      </c>
      <c r="B13" s="29" t="s">
        <v>133</v>
      </c>
      <c r="C13" s="96">
        <v>2004</v>
      </c>
      <c r="D13" s="96" t="s">
        <v>36</v>
      </c>
      <c r="E13" s="29" t="s">
        <v>52</v>
      </c>
      <c r="F13" s="29" t="s">
        <v>38</v>
      </c>
      <c r="G13" s="29" t="s">
        <v>53</v>
      </c>
      <c r="H13" s="37">
        <v>7</v>
      </c>
      <c r="I13" s="38">
        <v>7.4</v>
      </c>
      <c r="J13" s="38">
        <v>7.3</v>
      </c>
      <c r="K13" s="38">
        <v>7.3</v>
      </c>
      <c r="L13" s="37">
        <v>9.1</v>
      </c>
      <c r="M13" s="39">
        <v>8</v>
      </c>
      <c r="N13" s="106">
        <f t="shared" si="0"/>
        <v>14.6</v>
      </c>
      <c r="O13" s="103">
        <f t="shared" si="1"/>
        <v>8.5500000000000007</v>
      </c>
      <c r="P13" s="40">
        <v>2.4</v>
      </c>
      <c r="Q13" s="107">
        <v>14.585000000000001</v>
      </c>
      <c r="R13" s="41">
        <f t="shared" si="2"/>
        <v>40.134999999999998</v>
      </c>
      <c r="S13" s="37">
        <v>6.9</v>
      </c>
      <c r="T13" s="38">
        <v>7.2</v>
      </c>
      <c r="U13" s="38">
        <v>7.1</v>
      </c>
      <c r="V13" s="38">
        <v>7</v>
      </c>
      <c r="W13" s="37">
        <v>9.4</v>
      </c>
      <c r="X13" s="39">
        <v>9.1</v>
      </c>
      <c r="Y13" s="106">
        <f t="shared" si="3"/>
        <v>14.100000000000005</v>
      </c>
      <c r="Z13" s="103">
        <f t="shared" si="4"/>
        <v>9.25</v>
      </c>
      <c r="AA13" s="40">
        <v>7</v>
      </c>
      <c r="AB13" s="107">
        <v>14.625</v>
      </c>
      <c r="AC13" s="41">
        <f t="shared" si="5"/>
        <v>44.975000000000009</v>
      </c>
      <c r="AD13" s="42">
        <f t="shared" si="6"/>
        <v>85.110000000000014</v>
      </c>
      <c r="AE13" s="108">
        <f t="shared" si="7"/>
        <v>55.900000000000006</v>
      </c>
      <c r="AF13" s="109"/>
      <c r="AG13" s="109"/>
      <c r="AH13" s="20"/>
      <c r="AI13" s="24">
        <f t="shared" si="8"/>
        <v>85.110000000000014</v>
      </c>
    </row>
    <row r="14" spans="1:35" ht="16.5">
      <c r="A14" s="94">
        <v>9</v>
      </c>
      <c r="B14" s="28" t="s">
        <v>134</v>
      </c>
      <c r="C14" s="96">
        <v>2005</v>
      </c>
      <c r="D14" s="96" t="s">
        <v>36</v>
      </c>
      <c r="E14" s="29" t="s">
        <v>46</v>
      </c>
      <c r="F14" s="14" t="s">
        <v>38</v>
      </c>
      <c r="G14" s="29" t="s">
        <v>47</v>
      </c>
      <c r="H14" s="16">
        <v>6.2</v>
      </c>
      <c r="I14" s="17">
        <v>6.5</v>
      </c>
      <c r="J14" s="17">
        <v>6.3</v>
      </c>
      <c r="K14" s="17">
        <v>6.2</v>
      </c>
      <c r="L14" s="16">
        <v>8.6</v>
      </c>
      <c r="M14" s="18">
        <v>8.8000000000000007</v>
      </c>
      <c r="N14" s="97">
        <f t="shared" si="0"/>
        <v>12.5</v>
      </c>
      <c r="O14" s="103">
        <f t="shared" si="1"/>
        <v>8.6999999999999993</v>
      </c>
      <c r="P14" s="20">
        <v>2.9</v>
      </c>
      <c r="Q14" s="99">
        <v>14.69</v>
      </c>
      <c r="R14" s="21">
        <f t="shared" si="2"/>
        <v>38.79</v>
      </c>
      <c r="S14" s="16">
        <v>6.5</v>
      </c>
      <c r="T14" s="17">
        <v>6.7</v>
      </c>
      <c r="U14" s="17">
        <v>6.6</v>
      </c>
      <c r="V14" s="17">
        <v>7</v>
      </c>
      <c r="W14" s="16">
        <v>9.1999999999999993</v>
      </c>
      <c r="X14" s="18">
        <v>8.6999999999999993</v>
      </c>
      <c r="Y14" s="97">
        <f t="shared" si="3"/>
        <v>13.299999999999997</v>
      </c>
      <c r="Z14" s="103">
        <f t="shared" si="4"/>
        <v>8.9499999999999993</v>
      </c>
      <c r="AA14" s="20">
        <v>10.199999999999999</v>
      </c>
      <c r="AB14" s="99">
        <v>14</v>
      </c>
      <c r="AC14" s="21">
        <f t="shared" si="5"/>
        <v>46.449999999999996</v>
      </c>
      <c r="AD14" s="22">
        <f t="shared" si="6"/>
        <v>85.24</v>
      </c>
      <c r="AE14" s="100">
        <f t="shared" si="7"/>
        <v>56.55</v>
      </c>
      <c r="AF14" s="101">
        <v>0.2</v>
      </c>
      <c r="AG14" s="101"/>
      <c r="AH14" s="102"/>
      <c r="AI14" s="24">
        <f t="shared" si="8"/>
        <v>85.039999999999992</v>
      </c>
    </row>
    <row r="15" spans="1:35" ht="16.5">
      <c r="A15" s="94">
        <v>10</v>
      </c>
      <c r="B15" s="28" t="s">
        <v>135</v>
      </c>
      <c r="C15" s="96">
        <v>2005</v>
      </c>
      <c r="D15" s="96" t="s">
        <v>36</v>
      </c>
      <c r="E15" s="29" t="s">
        <v>46</v>
      </c>
      <c r="F15" s="14" t="s">
        <v>38</v>
      </c>
      <c r="G15" s="29" t="s">
        <v>47</v>
      </c>
      <c r="H15" s="16">
        <v>7.1</v>
      </c>
      <c r="I15" s="17">
        <v>7.5</v>
      </c>
      <c r="J15" s="17">
        <v>7.5</v>
      </c>
      <c r="K15" s="17">
        <v>7.5</v>
      </c>
      <c r="L15" s="16">
        <v>9.1</v>
      </c>
      <c r="M15" s="18">
        <v>9.1</v>
      </c>
      <c r="N15" s="97">
        <f t="shared" si="0"/>
        <v>15</v>
      </c>
      <c r="O15" s="103">
        <f t="shared" si="1"/>
        <v>9.1</v>
      </c>
      <c r="P15" s="20">
        <v>2.4</v>
      </c>
      <c r="Q15" s="99">
        <v>13.744999999999999</v>
      </c>
      <c r="R15" s="21">
        <f t="shared" si="2"/>
        <v>40.244999999999997</v>
      </c>
      <c r="S15" s="16">
        <v>6.9</v>
      </c>
      <c r="T15" s="17">
        <v>7.2</v>
      </c>
      <c r="U15" s="17">
        <v>7.1</v>
      </c>
      <c r="V15" s="17">
        <v>6.9</v>
      </c>
      <c r="W15" s="16">
        <v>8.9</v>
      </c>
      <c r="X15" s="18">
        <v>8.9</v>
      </c>
      <c r="Y15" s="97">
        <f t="shared" si="3"/>
        <v>14.000000000000004</v>
      </c>
      <c r="Z15" s="103">
        <f t="shared" si="4"/>
        <v>8.9</v>
      </c>
      <c r="AA15" s="20">
        <v>7.6</v>
      </c>
      <c r="AB15" s="99">
        <v>13.755000000000001</v>
      </c>
      <c r="AC15" s="21">
        <f t="shared" si="5"/>
        <v>44.25500000000001</v>
      </c>
      <c r="AD15" s="22">
        <f t="shared" si="6"/>
        <v>84.5</v>
      </c>
      <c r="AE15" s="100">
        <f t="shared" si="7"/>
        <v>56.999999999999993</v>
      </c>
      <c r="AF15" s="23"/>
      <c r="AG15" s="23"/>
      <c r="AH15" s="102"/>
      <c r="AI15" s="24">
        <f t="shared" si="8"/>
        <v>84.5</v>
      </c>
    </row>
    <row r="16" spans="1:35" ht="16.5">
      <c r="A16" s="94">
        <v>11</v>
      </c>
      <c r="B16" s="28" t="s">
        <v>136</v>
      </c>
      <c r="C16" s="96">
        <v>2004</v>
      </c>
      <c r="D16" s="96" t="s">
        <v>36</v>
      </c>
      <c r="E16" s="28" t="s">
        <v>64</v>
      </c>
      <c r="F16" s="14" t="s">
        <v>56</v>
      </c>
      <c r="G16" s="110" t="s">
        <v>65</v>
      </c>
      <c r="H16" s="16">
        <v>7.2</v>
      </c>
      <c r="I16" s="17">
        <v>7.1</v>
      </c>
      <c r="J16" s="17">
        <v>7.3</v>
      </c>
      <c r="K16" s="17">
        <v>7.1</v>
      </c>
      <c r="L16" s="16">
        <v>9.4</v>
      </c>
      <c r="M16" s="18">
        <v>9.1999999999999993</v>
      </c>
      <c r="N16" s="97">
        <f t="shared" si="0"/>
        <v>14.3</v>
      </c>
      <c r="O16" s="103">
        <f t="shared" si="1"/>
        <v>9.3000000000000007</v>
      </c>
      <c r="P16" s="20">
        <v>2.5</v>
      </c>
      <c r="Q16" s="99">
        <v>14.43</v>
      </c>
      <c r="R16" s="21">
        <f t="shared" si="2"/>
        <v>40.53</v>
      </c>
      <c r="S16" s="16">
        <v>6.6</v>
      </c>
      <c r="T16" s="17">
        <v>6.5</v>
      </c>
      <c r="U16" s="17">
        <v>6.5</v>
      </c>
      <c r="V16" s="17">
        <v>6.5</v>
      </c>
      <c r="W16" s="16">
        <v>9.4</v>
      </c>
      <c r="X16" s="18">
        <v>8.6</v>
      </c>
      <c r="Y16" s="97">
        <f t="shared" si="3"/>
        <v>13.000000000000002</v>
      </c>
      <c r="Z16" s="103">
        <f t="shared" si="4"/>
        <v>9</v>
      </c>
      <c r="AA16" s="20">
        <v>7.8</v>
      </c>
      <c r="AB16" s="99">
        <v>14.164999999999999</v>
      </c>
      <c r="AC16" s="21">
        <f t="shared" si="5"/>
        <v>43.965000000000003</v>
      </c>
      <c r="AD16" s="22">
        <f t="shared" si="6"/>
        <v>84.495000000000005</v>
      </c>
      <c r="AE16" s="100">
        <f t="shared" si="7"/>
        <v>55.9</v>
      </c>
      <c r="AF16" s="101"/>
      <c r="AG16" s="101"/>
      <c r="AH16" s="102"/>
      <c r="AI16" s="24">
        <f t="shared" si="8"/>
        <v>84.495000000000005</v>
      </c>
    </row>
    <row r="17" spans="1:35" ht="16.5">
      <c r="A17" s="94">
        <v>12</v>
      </c>
      <c r="B17" s="28" t="s">
        <v>137</v>
      </c>
      <c r="C17" s="96">
        <v>2005</v>
      </c>
      <c r="D17" s="96" t="s">
        <v>36</v>
      </c>
      <c r="E17" s="28" t="s">
        <v>81</v>
      </c>
      <c r="F17" s="14" t="s">
        <v>38</v>
      </c>
      <c r="G17" s="14" t="s">
        <v>65</v>
      </c>
      <c r="H17" s="16">
        <v>7</v>
      </c>
      <c r="I17" s="17">
        <v>7.1</v>
      </c>
      <c r="J17" s="17">
        <v>7.1</v>
      </c>
      <c r="K17" s="17">
        <v>7</v>
      </c>
      <c r="L17" s="16">
        <v>9.5</v>
      </c>
      <c r="M17" s="18">
        <v>9.5</v>
      </c>
      <c r="N17" s="97">
        <f t="shared" si="0"/>
        <v>14.1</v>
      </c>
      <c r="O17" s="103">
        <f t="shared" si="1"/>
        <v>9.5</v>
      </c>
      <c r="P17" s="20">
        <v>2.1</v>
      </c>
      <c r="Q17" s="99">
        <v>13.85</v>
      </c>
      <c r="R17" s="21">
        <f t="shared" si="2"/>
        <v>39.550000000000004</v>
      </c>
      <c r="S17" s="16">
        <v>6.9</v>
      </c>
      <c r="T17" s="17">
        <v>7.1</v>
      </c>
      <c r="U17" s="17">
        <v>7.3</v>
      </c>
      <c r="V17" s="17">
        <v>7</v>
      </c>
      <c r="W17" s="16">
        <v>9.1999999999999993</v>
      </c>
      <c r="X17" s="18">
        <v>9.3000000000000007</v>
      </c>
      <c r="Y17" s="97">
        <f t="shared" si="3"/>
        <v>14.099999999999998</v>
      </c>
      <c r="Z17" s="103">
        <f t="shared" si="4"/>
        <v>9.25</v>
      </c>
      <c r="AA17" s="20">
        <v>7</v>
      </c>
      <c r="AB17" s="99">
        <v>13.875</v>
      </c>
      <c r="AC17" s="21">
        <f t="shared" si="5"/>
        <v>44.224999999999994</v>
      </c>
      <c r="AD17" s="22">
        <f t="shared" si="6"/>
        <v>83.775000000000006</v>
      </c>
      <c r="AE17" s="100">
        <f t="shared" si="7"/>
        <v>56.050000000000011</v>
      </c>
      <c r="AF17" s="101"/>
      <c r="AG17" s="101"/>
      <c r="AH17" s="20"/>
      <c r="AI17" s="24">
        <f t="shared" si="8"/>
        <v>83.775000000000006</v>
      </c>
    </row>
    <row r="18" spans="1:35" ht="16.5">
      <c r="A18" s="94">
        <v>13</v>
      </c>
      <c r="B18" s="29" t="s">
        <v>138</v>
      </c>
      <c r="C18" s="96">
        <v>2005</v>
      </c>
      <c r="D18" s="96" t="s">
        <v>36</v>
      </c>
      <c r="E18" s="29" t="s">
        <v>52</v>
      </c>
      <c r="F18" s="110" t="s">
        <v>38</v>
      </c>
      <c r="G18" s="29" t="s">
        <v>53</v>
      </c>
      <c r="H18" s="16">
        <v>6.7</v>
      </c>
      <c r="I18" s="17">
        <v>6.9</v>
      </c>
      <c r="J18" s="17">
        <v>6.9</v>
      </c>
      <c r="K18" s="17">
        <v>6.5</v>
      </c>
      <c r="L18" s="16">
        <v>8.9</v>
      </c>
      <c r="M18" s="18">
        <v>9</v>
      </c>
      <c r="N18" s="97">
        <f t="shared" si="0"/>
        <v>13.6</v>
      </c>
      <c r="O18" s="103">
        <f t="shared" si="1"/>
        <v>8.9499999999999993</v>
      </c>
      <c r="P18" s="20">
        <v>0</v>
      </c>
      <c r="Q18" s="99">
        <v>14.175000000000001</v>
      </c>
      <c r="R18" s="21">
        <f t="shared" si="2"/>
        <v>36.724999999999994</v>
      </c>
      <c r="S18" s="16">
        <v>7.8</v>
      </c>
      <c r="T18" s="17">
        <v>8</v>
      </c>
      <c r="U18" s="17">
        <v>7.7</v>
      </c>
      <c r="V18" s="17">
        <v>7.5</v>
      </c>
      <c r="W18" s="16">
        <v>9.1999999999999993</v>
      </c>
      <c r="X18" s="18">
        <v>9.1999999999999993</v>
      </c>
      <c r="Y18" s="97">
        <f t="shared" si="3"/>
        <v>15.5</v>
      </c>
      <c r="Z18" s="103">
        <f t="shared" si="4"/>
        <v>9.1999999999999993</v>
      </c>
      <c r="AA18" s="20">
        <v>5.5</v>
      </c>
      <c r="AB18" s="99">
        <v>14.135</v>
      </c>
      <c r="AC18" s="21">
        <f t="shared" si="5"/>
        <v>44.335000000000001</v>
      </c>
      <c r="AD18" s="22">
        <f t="shared" si="6"/>
        <v>81.06</v>
      </c>
      <c r="AE18" s="100">
        <f t="shared" si="7"/>
        <v>52.750000000000007</v>
      </c>
      <c r="AF18" s="21"/>
      <c r="AG18" s="21"/>
      <c r="AH18" s="102"/>
      <c r="AI18" s="24">
        <f t="shared" si="8"/>
        <v>81.06</v>
      </c>
    </row>
    <row r="19" spans="1:35" ht="16.5">
      <c r="A19" s="94">
        <v>14</v>
      </c>
      <c r="B19" s="28" t="s">
        <v>139</v>
      </c>
      <c r="C19" s="96">
        <v>2002</v>
      </c>
      <c r="D19" s="96" t="s">
        <v>36</v>
      </c>
      <c r="E19" s="28" t="s">
        <v>81</v>
      </c>
      <c r="F19" s="14" t="s">
        <v>38</v>
      </c>
      <c r="G19" s="14" t="s">
        <v>65</v>
      </c>
      <c r="H19" s="16">
        <v>7.2</v>
      </c>
      <c r="I19" s="17">
        <v>7.1</v>
      </c>
      <c r="J19" s="17">
        <v>6.7</v>
      </c>
      <c r="K19" s="17">
        <v>7</v>
      </c>
      <c r="L19" s="16">
        <v>9.3000000000000007</v>
      </c>
      <c r="M19" s="18">
        <v>9.1999999999999993</v>
      </c>
      <c r="N19" s="97">
        <f t="shared" si="0"/>
        <v>14.100000000000001</v>
      </c>
      <c r="O19" s="103">
        <f t="shared" si="1"/>
        <v>9.25</v>
      </c>
      <c r="P19" s="20">
        <v>1.9</v>
      </c>
      <c r="Q19" s="99">
        <v>13.164999999999999</v>
      </c>
      <c r="R19" s="21">
        <f t="shared" si="2"/>
        <v>38.414999999999999</v>
      </c>
      <c r="S19" s="16">
        <v>6.3</v>
      </c>
      <c r="T19" s="17">
        <v>6.9</v>
      </c>
      <c r="U19" s="17">
        <v>6.3</v>
      </c>
      <c r="V19" s="17">
        <v>6.6</v>
      </c>
      <c r="W19" s="16">
        <v>9</v>
      </c>
      <c r="X19" s="18">
        <v>9.1</v>
      </c>
      <c r="Y19" s="97">
        <f t="shared" si="3"/>
        <v>12.9</v>
      </c>
      <c r="Z19" s="103">
        <f t="shared" si="4"/>
        <v>9.0500000000000007</v>
      </c>
      <c r="AA19" s="20">
        <v>6.5</v>
      </c>
      <c r="AB19" s="99">
        <v>14.135</v>
      </c>
      <c r="AC19" s="21">
        <f t="shared" si="5"/>
        <v>42.585000000000001</v>
      </c>
      <c r="AD19" s="22">
        <f t="shared" si="6"/>
        <v>81</v>
      </c>
      <c r="AE19" s="100">
        <f t="shared" si="7"/>
        <v>53.70000000000001</v>
      </c>
      <c r="AF19" s="101"/>
      <c r="AG19" s="101"/>
      <c r="AH19" s="20"/>
      <c r="AI19" s="24">
        <f t="shared" si="8"/>
        <v>81</v>
      </c>
    </row>
    <row r="20" spans="1:35" ht="16.5">
      <c r="A20" s="94">
        <v>15</v>
      </c>
      <c r="B20" s="33" t="s">
        <v>140</v>
      </c>
      <c r="C20" s="111">
        <v>2003</v>
      </c>
      <c r="D20" s="96" t="s">
        <v>36</v>
      </c>
      <c r="E20" s="33" t="s">
        <v>81</v>
      </c>
      <c r="F20" s="58" t="s">
        <v>38</v>
      </c>
      <c r="G20" s="58" t="s">
        <v>65</v>
      </c>
      <c r="H20" s="16">
        <v>6.4</v>
      </c>
      <c r="I20" s="17">
        <v>6.6</v>
      </c>
      <c r="J20" s="17">
        <v>6.2</v>
      </c>
      <c r="K20" s="17">
        <v>6.2</v>
      </c>
      <c r="L20" s="16">
        <v>9.4</v>
      </c>
      <c r="M20" s="18">
        <v>9.3000000000000007</v>
      </c>
      <c r="N20" s="97">
        <f t="shared" si="0"/>
        <v>12.6</v>
      </c>
      <c r="O20" s="103">
        <f t="shared" si="1"/>
        <v>9.3500000000000014</v>
      </c>
      <c r="P20" s="20">
        <v>0.9</v>
      </c>
      <c r="Q20" s="99">
        <v>14.17</v>
      </c>
      <c r="R20" s="21">
        <f t="shared" si="2"/>
        <v>37.020000000000003</v>
      </c>
      <c r="S20" s="16">
        <v>6.6</v>
      </c>
      <c r="T20" s="17">
        <v>6.7</v>
      </c>
      <c r="U20" s="17">
        <v>6.7</v>
      </c>
      <c r="V20" s="17">
        <v>6.8</v>
      </c>
      <c r="W20" s="16">
        <v>9.1</v>
      </c>
      <c r="X20" s="18">
        <v>9.1999999999999993</v>
      </c>
      <c r="Y20" s="97">
        <f t="shared" si="3"/>
        <v>13.400000000000002</v>
      </c>
      <c r="Z20" s="103">
        <f t="shared" si="4"/>
        <v>9.1499999999999986</v>
      </c>
      <c r="AA20" s="20">
        <v>6.4</v>
      </c>
      <c r="AB20" s="99">
        <v>13.244999999999999</v>
      </c>
      <c r="AC20" s="21">
        <f t="shared" si="5"/>
        <v>42.195</v>
      </c>
      <c r="AD20" s="22">
        <f t="shared" si="6"/>
        <v>79.215000000000003</v>
      </c>
      <c r="AE20" s="100">
        <f t="shared" si="7"/>
        <v>51.800000000000004</v>
      </c>
      <c r="AF20" s="101"/>
      <c r="AG20" s="101"/>
      <c r="AH20" s="102"/>
      <c r="AI20" s="24">
        <f t="shared" si="8"/>
        <v>79.215000000000003</v>
      </c>
    </row>
    <row r="21" spans="1:35" ht="16.5">
      <c r="A21" s="94">
        <v>16</v>
      </c>
      <c r="B21" s="28" t="s">
        <v>141</v>
      </c>
      <c r="C21" s="96">
        <v>2002</v>
      </c>
      <c r="D21" s="96" t="s">
        <v>36</v>
      </c>
      <c r="E21" s="28" t="s">
        <v>81</v>
      </c>
      <c r="F21" s="14" t="s">
        <v>38</v>
      </c>
      <c r="G21" s="14" t="s">
        <v>65</v>
      </c>
      <c r="H21" s="16">
        <v>5.9</v>
      </c>
      <c r="I21" s="17">
        <v>5.8</v>
      </c>
      <c r="J21" s="17">
        <v>5.4</v>
      </c>
      <c r="K21" s="17">
        <v>6</v>
      </c>
      <c r="L21" s="16">
        <v>8.8000000000000007</v>
      </c>
      <c r="M21" s="18">
        <v>8.9</v>
      </c>
      <c r="N21" s="97">
        <f t="shared" si="0"/>
        <v>11.700000000000003</v>
      </c>
      <c r="O21" s="103">
        <f t="shared" si="1"/>
        <v>8.8500000000000014</v>
      </c>
      <c r="P21" s="20">
        <v>1.3</v>
      </c>
      <c r="Q21" s="99">
        <v>13.44</v>
      </c>
      <c r="R21" s="21">
        <f t="shared" si="2"/>
        <v>35.290000000000006</v>
      </c>
      <c r="S21" s="16">
        <v>6.8</v>
      </c>
      <c r="T21" s="17">
        <v>6.5</v>
      </c>
      <c r="U21" s="17">
        <v>6.2</v>
      </c>
      <c r="V21" s="17">
        <v>6</v>
      </c>
      <c r="W21" s="16">
        <v>8.8000000000000007</v>
      </c>
      <c r="X21" s="18">
        <v>8.8000000000000007</v>
      </c>
      <c r="Y21" s="97">
        <f t="shared" si="3"/>
        <v>12.7</v>
      </c>
      <c r="Z21" s="103">
        <f t="shared" si="4"/>
        <v>8.8000000000000007</v>
      </c>
      <c r="AA21" s="20">
        <v>6.5</v>
      </c>
      <c r="AB21" s="99">
        <v>13.22</v>
      </c>
      <c r="AC21" s="21">
        <f t="shared" si="5"/>
        <v>41.22</v>
      </c>
      <c r="AD21" s="22">
        <f t="shared" si="6"/>
        <v>76.510000000000005</v>
      </c>
      <c r="AE21" s="100">
        <f t="shared" si="7"/>
        <v>49.850000000000009</v>
      </c>
      <c r="AF21" s="101"/>
      <c r="AG21" s="101"/>
      <c r="AH21" s="20"/>
      <c r="AI21" s="24">
        <f t="shared" si="8"/>
        <v>76.510000000000005</v>
      </c>
    </row>
    <row r="22" spans="1:35" ht="16.5">
      <c r="A22" s="94">
        <v>17</v>
      </c>
      <c r="B22" s="33" t="s">
        <v>142</v>
      </c>
      <c r="C22" s="111">
        <v>2005</v>
      </c>
      <c r="D22" s="96" t="s">
        <v>36</v>
      </c>
      <c r="E22" s="33" t="s">
        <v>55</v>
      </c>
      <c r="F22" s="58" t="s">
        <v>56</v>
      </c>
      <c r="G22" s="58" t="s">
        <v>57</v>
      </c>
      <c r="H22" s="16">
        <v>7.2</v>
      </c>
      <c r="I22" s="17">
        <v>7</v>
      </c>
      <c r="J22" s="17">
        <v>7.6</v>
      </c>
      <c r="K22" s="17">
        <v>7.3</v>
      </c>
      <c r="L22" s="16">
        <v>8.6</v>
      </c>
      <c r="M22" s="18">
        <v>8.6999999999999993</v>
      </c>
      <c r="N22" s="97">
        <f t="shared" si="0"/>
        <v>14.499999999999998</v>
      </c>
      <c r="O22" s="103">
        <f t="shared" si="1"/>
        <v>8.6499999999999986</v>
      </c>
      <c r="P22" s="20">
        <v>1</v>
      </c>
      <c r="Q22" s="99">
        <v>14.025</v>
      </c>
      <c r="R22" s="21">
        <f t="shared" si="2"/>
        <v>38.174999999999997</v>
      </c>
      <c r="S22" s="16">
        <v>5.6</v>
      </c>
      <c r="T22" s="17">
        <v>5.3</v>
      </c>
      <c r="U22" s="17">
        <v>5.7</v>
      </c>
      <c r="V22" s="17">
        <v>5.4</v>
      </c>
      <c r="W22" s="16">
        <v>7.8</v>
      </c>
      <c r="X22" s="18">
        <v>7.9</v>
      </c>
      <c r="Y22" s="97">
        <f t="shared" si="3"/>
        <v>11</v>
      </c>
      <c r="Z22" s="103">
        <f t="shared" si="4"/>
        <v>7.85</v>
      </c>
      <c r="AA22" s="20">
        <v>6.6</v>
      </c>
      <c r="AB22" s="99">
        <v>11.705</v>
      </c>
      <c r="AC22" s="21">
        <f t="shared" si="5"/>
        <v>37.155000000000001</v>
      </c>
      <c r="AD22" s="22">
        <f t="shared" si="6"/>
        <v>75.33</v>
      </c>
      <c r="AE22" s="100">
        <f t="shared" si="7"/>
        <v>49.6</v>
      </c>
      <c r="AF22" s="101"/>
      <c r="AG22" s="101"/>
      <c r="AH22" s="102"/>
      <c r="AI22" s="24">
        <f t="shared" si="8"/>
        <v>75.33</v>
      </c>
    </row>
    <row r="23" spans="1:35" ht="16.5">
      <c r="A23" s="94">
        <v>18</v>
      </c>
      <c r="B23" s="46" t="s">
        <v>143</v>
      </c>
      <c r="C23" s="112">
        <v>2007</v>
      </c>
      <c r="D23" s="112" t="s">
        <v>63</v>
      </c>
      <c r="E23" s="44" t="s">
        <v>46</v>
      </c>
      <c r="F23" s="76" t="s">
        <v>38</v>
      </c>
      <c r="G23" s="44" t="s">
        <v>47</v>
      </c>
      <c r="H23" s="47">
        <v>6.2</v>
      </c>
      <c r="I23" s="48">
        <v>6.3</v>
      </c>
      <c r="J23" s="48">
        <v>7</v>
      </c>
      <c r="K23" s="48">
        <v>6.6</v>
      </c>
      <c r="L23" s="47">
        <v>9.3000000000000007</v>
      </c>
      <c r="M23" s="49">
        <v>9.4</v>
      </c>
      <c r="N23" s="138">
        <f t="shared" si="0"/>
        <v>12.900000000000002</v>
      </c>
      <c r="O23" s="139">
        <f t="shared" si="1"/>
        <v>9.3500000000000014</v>
      </c>
      <c r="P23" s="51"/>
      <c r="Q23" s="140">
        <v>13.175000000000001</v>
      </c>
      <c r="R23" s="52">
        <f t="shared" si="2"/>
        <v>35.425000000000004</v>
      </c>
      <c r="S23" s="47">
        <v>6.5</v>
      </c>
      <c r="T23" s="48">
        <v>6.4</v>
      </c>
      <c r="U23" s="48">
        <v>6.7</v>
      </c>
      <c r="V23" s="48">
        <v>6.2</v>
      </c>
      <c r="W23" s="47">
        <v>9.1</v>
      </c>
      <c r="X23" s="49">
        <v>8.6999999999999993</v>
      </c>
      <c r="Y23" s="138">
        <f t="shared" si="3"/>
        <v>12.900000000000002</v>
      </c>
      <c r="Z23" s="139">
        <f t="shared" si="4"/>
        <v>8.8999999999999986</v>
      </c>
      <c r="AA23" s="51">
        <v>7</v>
      </c>
      <c r="AB23" s="140">
        <v>13.175000000000001</v>
      </c>
      <c r="AC23" s="52">
        <f t="shared" si="5"/>
        <v>41.975000000000001</v>
      </c>
      <c r="AD23" s="53">
        <f t="shared" si="6"/>
        <v>77.400000000000006</v>
      </c>
      <c r="AE23" s="141">
        <f t="shared" si="7"/>
        <v>51.050000000000011</v>
      </c>
      <c r="AF23" s="142"/>
      <c r="AG23" s="142"/>
      <c r="AH23" s="143">
        <v>0.95</v>
      </c>
      <c r="AI23" s="54">
        <f t="shared" si="8"/>
        <v>73.53</v>
      </c>
    </row>
    <row r="24" spans="1:35" ht="16.5">
      <c r="A24" s="94">
        <v>19</v>
      </c>
      <c r="B24" s="46" t="s">
        <v>144</v>
      </c>
      <c r="C24" s="112">
        <v>2007</v>
      </c>
      <c r="D24" s="112" t="s">
        <v>63</v>
      </c>
      <c r="E24" s="44" t="s">
        <v>46</v>
      </c>
      <c r="F24" s="76" t="s">
        <v>38</v>
      </c>
      <c r="G24" s="113" t="s">
        <v>47</v>
      </c>
      <c r="H24" s="47">
        <v>6.2</v>
      </c>
      <c r="I24" s="48">
        <v>6.3</v>
      </c>
      <c r="J24" s="48">
        <v>6.3</v>
      </c>
      <c r="K24" s="48">
        <v>6.4</v>
      </c>
      <c r="L24" s="47">
        <v>8.9</v>
      </c>
      <c r="M24" s="49">
        <v>9.1999999999999993</v>
      </c>
      <c r="N24" s="138">
        <f t="shared" si="0"/>
        <v>12.600000000000003</v>
      </c>
      <c r="O24" s="139">
        <f t="shared" si="1"/>
        <v>9.0500000000000007</v>
      </c>
      <c r="P24" s="51"/>
      <c r="Q24" s="140">
        <v>12.4</v>
      </c>
      <c r="R24" s="52">
        <f t="shared" si="2"/>
        <v>34.050000000000004</v>
      </c>
      <c r="S24" s="47">
        <v>7</v>
      </c>
      <c r="T24" s="48">
        <v>6.8</v>
      </c>
      <c r="U24" s="48">
        <v>7.1</v>
      </c>
      <c r="V24" s="48">
        <v>7</v>
      </c>
      <c r="W24" s="47">
        <v>9</v>
      </c>
      <c r="X24" s="49">
        <v>9</v>
      </c>
      <c r="Y24" s="138">
        <f t="shared" si="3"/>
        <v>13.999999999999998</v>
      </c>
      <c r="Z24" s="139">
        <f t="shared" si="4"/>
        <v>9</v>
      </c>
      <c r="AA24" s="51">
        <v>7</v>
      </c>
      <c r="AB24" s="140">
        <v>13.03</v>
      </c>
      <c r="AC24" s="52">
        <f t="shared" si="5"/>
        <v>43.03</v>
      </c>
      <c r="AD24" s="53">
        <f t="shared" si="6"/>
        <v>77.080000000000013</v>
      </c>
      <c r="AE24" s="141">
        <f t="shared" si="7"/>
        <v>51.650000000000006</v>
      </c>
      <c r="AF24" s="142"/>
      <c r="AG24" s="142"/>
      <c r="AH24" s="143">
        <v>0.95</v>
      </c>
      <c r="AI24" s="54">
        <f t="shared" si="8"/>
        <v>73.226000000000013</v>
      </c>
    </row>
    <row r="25" spans="1:35" ht="16.5">
      <c r="A25" s="94">
        <v>20</v>
      </c>
      <c r="B25" s="28" t="s">
        <v>145</v>
      </c>
      <c r="C25" s="96">
        <v>2007</v>
      </c>
      <c r="D25" s="96" t="s">
        <v>63</v>
      </c>
      <c r="E25" s="28" t="s">
        <v>64</v>
      </c>
      <c r="F25" s="14" t="s">
        <v>56</v>
      </c>
      <c r="G25" s="110" t="s">
        <v>65</v>
      </c>
      <c r="H25" s="16">
        <v>6.3</v>
      </c>
      <c r="I25" s="17">
        <v>6.2</v>
      </c>
      <c r="J25" s="17">
        <v>6.4</v>
      </c>
      <c r="K25" s="17">
        <v>5.8</v>
      </c>
      <c r="L25" s="16">
        <v>8.6</v>
      </c>
      <c r="M25" s="18">
        <v>8.8000000000000007</v>
      </c>
      <c r="N25" s="97">
        <f t="shared" si="0"/>
        <v>12.499999999999998</v>
      </c>
      <c r="O25" s="103">
        <f t="shared" si="1"/>
        <v>8.6999999999999993</v>
      </c>
      <c r="P25" s="20"/>
      <c r="Q25" s="99">
        <v>12.205</v>
      </c>
      <c r="R25" s="21">
        <f t="shared" si="2"/>
        <v>33.404999999999994</v>
      </c>
      <c r="S25" s="16">
        <v>6.8</v>
      </c>
      <c r="T25" s="17">
        <v>7</v>
      </c>
      <c r="U25" s="17">
        <v>6.9</v>
      </c>
      <c r="V25" s="17">
        <v>6.7</v>
      </c>
      <c r="W25" s="16">
        <v>9.1999999999999993</v>
      </c>
      <c r="X25" s="18">
        <v>9.3000000000000007</v>
      </c>
      <c r="Y25" s="97">
        <f t="shared" si="3"/>
        <v>13.700000000000003</v>
      </c>
      <c r="Z25" s="103">
        <f t="shared" si="4"/>
        <v>9.25</v>
      </c>
      <c r="AA25" s="20">
        <v>5.7</v>
      </c>
      <c r="AB25" s="99">
        <v>13.86</v>
      </c>
      <c r="AC25" s="21">
        <f t="shared" si="5"/>
        <v>42.510000000000005</v>
      </c>
      <c r="AD25" s="22">
        <f t="shared" si="6"/>
        <v>75.914999999999992</v>
      </c>
      <c r="AE25" s="100">
        <f t="shared" si="7"/>
        <v>49.849999999999994</v>
      </c>
      <c r="AF25" s="101"/>
      <c r="AG25" s="101"/>
      <c r="AH25" s="102">
        <v>0.95</v>
      </c>
      <c r="AI25" s="24">
        <f t="shared" si="8"/>
        <v>72.119249999999994</v>
      </c>
    </row>
    <row r="26" spans="1:35" ht="16.5">
      <c r="A26" s="94">
        <v>21</v>
      </c>
      <c r="B26" s="29" t="s">
        <v>146</v>
      </c>
      <c r="C26" s="96">
        <v>2007</v>
      </c>
      <c r="D26" s="96" t="s">
        <v>63</v>
      </c>
      <c r="E26" s="29" t="s">
        <v>52</v>
      </c>
      <c r="F26" s="110" t="s">
        <v>38</v>
      </c>
      <c r="G26" s="29" t="s">
        <v>53</v>
      </c>
      <c r="H26" s="16">
        <v>6.2</v>
      </c>
      <c r="I26" s="17">
        <v>6.2</v>
      </c>
      <c r="J26" s="17">
        <v>6.2</v>
      </c>
      <c r="K26" s="17">
        <v>6</v>
      </c>
      <c r="L26" s="16">
        <v>8.9</v>
      </c>
      <c r="M26" s="18">
        <v>8.9</v>
      </c>
      <c r="N26" s="97">
        <f t="shared" si="0"/>
        <v>12.400000000000002</v>
      </c>
      <c r="O26" s="103">
        <f t="shared" si="1"/>
        <v>8.9</v>
      </c>
      <c r="P26" s="20"/>
      <c r="Q26" s="99">
        <v>11.77</v>
      </c>
      <c r="R26" s="21">
        <f t="shared" si="2"/>
        <v>33.070000000000007</v>
      </c>
      <c r="S26" s="16">
        <v>7</v>
      </c>
      <c r="T26" s="17">
        <v>6.8</v>
      </c>
      <c r="U26" s="17">
        <v>6.7</v>
      </c>
      <c r="V26" s="17">
        <v>6.6</v>
      </c>
      <c r="W26" s="16">
        <v>9.4</v>
      </c>
      <c r="X26" s="18">
        <v>9.4</v>
      </c>
      <c r="Y26" s="97">
        <f t="shared" si="3"/>
        <v>13.5</v>
      </c>
      <c r="Z26" s="103">
        <f t="shared" si="4"/>
        <v>9.4</v>
      </c>
      <c r="AA26" s="20">
        <v>6</v>
      </c>
      <c r="AB26" s="99">
        <v>12.27</v>
      </c>
      <c r="AC26" s="21">
        <f t="shared" si="5"/>
        <v>41.17</v>
      </c>
      <c r="AD26" s="22">
        <f t="shared" si="6"/>
        <v>74.240000000000009</v>
      </c>
      <c r="AE26" s="100">
        <f t="shared" si="7"/>
        <v>50.200000000000017</v>
      </c>
      <c r="AF26" s="101"/>
      <c r="AG26" s="101"/>
      <c r="AH26" s="102">
        <v>0.95</v>
      </c>
      <c r="AI26" s="24">
        <f t="shared" si="8"/>
        <v>70.528000000000006</v>
      </c>
    </row>
    <row r="27" spans="1:35" ht="16.5">
      <c r="A27" s="94">
        <v>22</v>
      </c>
      <c r="B27" s="33" t="s">
        <v>147</v>
      </c>
      <c r="C27" s="111">
        <v>2005</v>
      </c>
      <c r="D27" s="111" t="s">
        <v>63</v>
      </c>
      <c r="E27" s="33" t="s">
        <v>55</v>
      </c>
      <c r="F27" s="58" t="s">
        <v>56</v>
      </c>
      <c r="G27" s="58" t="s">
        <v>57</v>
      </c>
      <c r="H27" s="16">
        <v>6</v>
      </c>
      <c r="I27" s="17">
        <v>5.8</v>
      </c>
      <c r="J27" s="17">
        <v>6.2</v>
      </c>
      <c r="K27" s="17">
        <v>6.3</v>
      </c>
      <c r="L27" s="16">
        <v>7.4</v>
      </c>
      <c r="M27" s="18">
        <v>7.6</v>
      </c>
      <c r="N27" s="97">
        <f t="shared" si="0"/>
        <v>12.2</v>
      </c>
      <c r="O27" s="103">
        <f t="shared" si="1"/>
        <v>7.5</v>
      </c>
      <c r="P27" s="20"/>
      <c r="Q27" s="99">
        <v>10.455</v>
      </c>
      <c r="R27" s="21">
        <f t="shared" si="2"/>
        <v>30.155000000000001</v>
      </c>
      <c r="S27" s="16">
        <v>8</v>
      </c>
      <c r="T27" s="17">
        <v>7.7</v>
      </c>
      <c r="U27" s="17">
        <v>7.6</v>
      </c>
      <c r="V27" s="17">
        <v>8</v>
      </c>
      <c r="W27" s="16">
        <v>9.6999999999999993</v>
      </c>
      <c r="X27" s="18">
        <v>9.3000000000000007</v>
      </c>
      <c r="Y27" s="97">
        <f t="shared" si="3"/>
        <v>15.699999999999996</v>
      </c>
      <c r="Z27" s="103">
        <f t="shared" si="4"/>
        <v>9.5</v>
      </c>
      <c r="AA27" s="20">
        <v>4.5</v>
      </c>
      <c r="AB27" s="99">
        <v>13.08</v>
      </c>
      <c r="AC27" s="21">
        <f t="shared" si="5"/>
        <v>42.779999999999994</v>
      </c>
      <c r="AD27" s="22">
        <f t="shared" si="6"/>
        <v>72.935000000000002</v>
      </c>
      <c r="AE27" s="100">
        <f t="shared" si="7"/>
        <v>49.400000000000006</v>
      </c>
      <c r="AF27" s="101"/>
      <c r="AG27" s="101"/>
      <c r="AH27" s="102">
        <v>0.95</v>
      </c>
      <c r="AI27" s="24">
        <f t="shared" si="8"/>
        <v>69.288250000000005</v>
      </c>
    </row>
    <row r="28" spans="1:35" ht="16.5">
      <c r="A28" s="94">
        <v>23</v>
      </c>
      <c r="B28" s="33" t="s">
        <v>148</v>
      </c>
      <c r="C28" s="111">
        <v>2007</v>
      </c>
      <c r="D28" s="111" t="s">
        <v>63</v>
      </c>
      <c r="E28" s="33" t="s">
        <v>55</v>
      </c>
      <c r="F28" s="58" t="s">
        <v>56</v>
      </c>
      <c r="G28" s="58" t="s">
        <v>57</v>
      </c>
      <c r="H28" s="16">
        <v>6.2</v>
      </c>
      <c r="I28" s="17">
        <v>6.1</v>
      </c>
      <c r="J28" s="17">
        <v>6.1</v>
      </c>
      <c r="K28" s="17">
        <v>6.3</v>
      </c>
      <c r="L28" s="16">
        <v>7.4</v>
      </c>
      <c r="M28" s="18">
        <v>7.4</v>
      </c>
      <c r="N28" s="97">
        <f t="shared" si="0"/>
        <v>12.3</v>
      </c>
      <c r="O28" s="103">
        <f t="shared" si="1"/>
        <v>7.4</v>
      </c>
      <c r="P28" s="20"/>
      <c r="Q28" s="99">
        <v>10.220000000000001</v>
      </c>
      <c r="R28" s="21">
        <f t="shared" si="2"/>
        <v>29.92</v>
      </c>
      <c r="S28" s="16">
        <v>7.7</v>
      </c>
      <c r="T28" s="17">
        <v>8</v>
      </c>
      <c r="U28" s="17">
        <v>8</v>
      </c>
      <c r="V28" s="17">
        <v>8.1</v>
      </c>
      <c r="W28" s="16">
        <v>9.5</v>
      </c>
      <c r="X28" s="18">
        <v>9.1999999999999993</v>
      </c>
      <c r="Y28" s="97">
        <f t="shared" si="3"/>
        <v>15.999999999999998</v>
      </c>
      <c r="Z28" s="103">
        <f t="shared" si="4"/>
        <v>9.35</v>
      </c>
      <c r="AA28" s="20">
        <v>4.5</v>
      </c>
      <c r="AB28" s="99">
        <v>12.35</v>
      </c>
      <c r="AC28" s="21">
        <f t="shared" si="5"/>
        <v>42.199999999999996</v>
      </c>
      <c r="AD28" s="22">
        <f t="shared" si="6"/>
        <v>72.12</v>
      </c>
      <c r="AE28" s="100">
        <f t="shared" si="7"/>
        <v>49.550000000000004</v>
      </c>
      <c r="AF28" s="101"/>
      <c r="AG28" s="101"/>
      <c r="AH28" s="102">
        <v>0.95</v>
      </c>
      <c r="AI28" s="24">
        <f t="shared" si="8"/>
        <v>68.513999999999996</v>
      </c>
    </row>
    <row r="29" spans="1:35" ht="16.5">
      <c r="A29" s="94">
        <v>24</v>
      </c>
      <c r="B29" s="28" t="s">
        <v>149</v>
      </c>
      <c r="C29" s="96">
        <v>2006</v>
      </c>
      <c r="D29" s="96" t="s">
        <v>63</v>
      </c>
      <c r="E29" s="28" t="s">
        <v>64</v>
      </c>
      <c r="F29" s="14" t="s">
        <v>56</v>
      </c>
      <c r="G29" s="29" t="s">
        <v>65</v>
      </c>
      <c r="H29" s="16">
        <v>6.5</v>
      </c>
      <c r="I29" s="17">
        <v>6.6</v>
      </c>
      <c r="J29" s="17">
        <v>6.3</v>
      </c>
      <c r="K29" s="17">
        <v>6.2</v>
      </c>
      <c r="L29" s="16">
        <v>8.6</v>
      </c>
      <c r="M29" s="18">
        <v>8.6</v>
      </c>
      <c r="N29" s="97">
        <f t="shared" si="0"/>
        <v>12.799999999999999</v>
      </c>
      <c r="O29" s="103">
        <f t="shared" si="1"/>
        <v>8.6</v>
      </c>
      <c r="P29" s="20"/>
      <c r="Q29" s="99">
        <v>11.935</v>
      </c>
      <c r="R29" s="21">
        <f t="shared" si="2"/>
        <v>33.335000000000001</v>
      </c>
      <c r="S29" s="16">
        <v>6</v>
      </c>
      <c r="T29" s="17">
        <v>5.8</v>
      </c>
      <c r="U29" s="17">
        <v>6.3</v>
      </c>
      <c r="V29" s="17">
        <v>6</v>
      </c>
      <c r="W29" s="16">
        <v>8.6</v>
      </c>
      <c r="X29" s="18">
        <v>8.6</v>
      </c>
      <c r="Y29" s="97">
        <f t="shared" si="3"/>
        <v>12</v>
      </c>
      <c r="Z29" s="103">
        <f t="shared" si="4"/>
        <v>8.6</v>
      </c>
      <c r="AA29" s="20">
        <v>4.8</v>
      </c>
      <c r="AB29" s="99">
        <v>11.7</v>
      </c>
      <c r="AC29" s="21">
        <f t="shared" si="5"/>
        <v>37.1</v>
      </c>
      <c r="AD29" s="22">
        <f t="shared" si="6"/>
        <v>70.435000000000002</v>
      </c>
      <c r="AE29" s="100">
        <f t="shared" si="7"/>
        <v>46.8</v>
      </c>
      <c r="AF29" s="101"/>
      <c r="AG29" s="101"/>
      <c r="AH29" s="102">
        <v>0.95</v>
      </c>
      <c r="AI29" s="24">
        <f t="shared" si="8"/>
        <v>66.913250000000005</v>
      </c>
    </row>
    <row r="30" spans="1:35" ht="16.5">
      <c r="A30" s="94">
        <v>25</v>
      </c>
      <c r="B30" s="44" t="s">
        <v>150</v>
      </c>
      <c r="C30" s="112">
        <v>2007</v>
      </c>
      <c r="D30" s="112" t="s">
        <v>63</v>
      </c>
      <c r="E30" s="44" t="s">
        <v>52</v>
      </c>
      <c r="F30" s="44" t="s">
        <v>38</v>
      </c>
      <c r="G30" s="44" t="s">
        <v>53</v>
      </c>
      <c r="H30" s="47">
        <v>5.9</v>
      </c>
      <c r="I30" s="48">
        <v>6</v>
      </c>
      <c r="J30" s="48">
        <v>5.7</v>
      </c>
      <c r="K30" s="48">
        <v>6</v>
      </c>
      <c r="L30" s="47">
        <v>6.8</v>
      </c>
      <c r="M30" s="49">
        <v>7.5</v>
      </c>
      <c r="N30" s="138">
        <f t="shared" si="0"/>
        <v>11.900000000000002</v>
      </c>
      <c r="O30" s="139">
        <f t="shared" si="1"/>
        <v>7.15</v>
      </c>
      <c r="P30" s="51"/>
      <c r="Q30" s="140">
        <v>9.31</v>
      </c>
      <c r="R30" s="52">
        <f t="shared" si="2"/>
        <v>28.360000000000007</v>
      </c>
      <c r="S30" s="47">
        <v>7</v>
      </c>
      <c r="T30" s="48">
        <v>6.7</v>
      </c>
      <c r="U30" s="48">
        <v>6.8</v>
      </c>
      <c r="V30" s="48">
        <v>6.6</v>
      </c>
      <c r="W30" s="47">
        <v>9.3000000000000007</v>
      </c>
      <c r="X30" s="49">
        <v>9.4</v>
      </c>
      <c r="Y30" s="138">
        <f t="shared" si="3"/>
        <v>13.5</v>
      </c>
      <c r="Z30" s="139">
        <f t="shared" si="4"/>
        <v>9.3500000000000014</v>
      </c>
      <c r="AA30" s="51">
        <v>5.8</v>
      </c>
      <c r="AB30" s="140">
        <v>11.395</v>
      </c>
      <c r="AC30" s="52">
        <f t="shared" si="5"/>
        <v>40.045000000000002</v>
      </c>
      <c r="AD30" s="53">
        <f t="shared" si="6"/>
        <v>68.405000000000001</v>
      </c>
      <c r="AE30" s="141">
        <f t="shared" si="7"/>
        <v>47.7</v>
      </c>
      <c r="AF30" s="142"/>
      <c r="AG30" s="142"/>
      <c r="AH30" s="143">
        <v>0.95</v>
      </c>
      <c r="AI30" s="54">
        <f t="shared" si="8"/>
        <v>64.984749999999991</v>
      </c>
    </row>
    <row r="31" spans="1:35" ht="16.5">
      <c r="A31" s="94">
        <v>26</v>
      </c>
      <c r="B31" s="29" t="s">
        <v>151</v>
      </c>
      <c r="C31" s="96">
        <v>2003</v>
      </c>
      <c r="D31" s="96" t="s">
        <v>36</v>
      </c>
      <c r="E31" s="29" t="s">
        <v>52</v>
      </c>
      <c r="F31" s="110" t="s">
        <v>38</v>
      </c>
      <c r="G31" s="29" t="s">
        <v>53</v>
      </c>
      <c r="H31" s="16">
        <v>3.6</v>
      </c>
      <c r="I31" s="17">
        <v>3.8</v>
      </c>
      <c r="J31" s="17">
        <v>3.7</v>
      </c>
      <c r="K31" s="17">
        <v>3.6</v>
      </c>
      <c r="L31" s="16">
        <v>4.5</v>
      </c>
      <c r="M31" s="18">
        <v>4.5999999999999996</v>
      </c>
      <c r="N31" s="97">
        <f t="shared" si="0"/>
        <v>7.3000000000000016</v>
      </c>
      <c r="O31" s="103">
        <f t="shared" si="1"/>
        <v>4.55</v>
      </c>
      <c r="P31" s="20">
        <v>0.9</v>
      </c>
      <c r="Q31" s="99">
        <v>7.49</v>
      </c>
      <c r="R31" s="21">
        <f t="shared" si="2"/>
        <v>20.240000000000002</v>
      </c>
      <c r="S31" s="16">
        <v>7.4</v>
      </c>
      <c r="T31" s="17">
        <v>7.6</v>
      </c>
      <c r="U31" s="17">
        <v>7.2</v>
      </c>
      <c r="V31" s="17">
        <v>7.1</v>
      </c>
      <c r="W31" s="16">
        <v>8.8000000000000007</v>
      </c>
      <c r="X31" s="18">
        <v>9</v>
      </c>
      <c r="Y31" s="97">
        <f t="shared" si="3"/>
        <v>14.599999999999996</v>
      </c>
      <c r="Z31" s="103">
        <f t="shared" si="4"/>
        <v>8.9</v>
      </c>
      <c r="AA31" s="20">
        <v>7</v>
      </c>
      <c r="AB31" s="99">
        <v>14.01</v>
      </c>
      <c r="AC31" s="21">
        <f t="shared" si="5"/>
        <v>44.51</v>
      </c>
      <c r="AD31" s="22">
        <f t="shared" si="6"/>
        <v>64.75</v>
      </c>
      <c r="AE31" s="100">
        <f t="shared" si="7"/>
        <v>43.25</v>
      </c>
      <c r="AF31" s="101"/>
      <c r="AG31" s="101"/>
      <c r="AH31" s="102"/>
      <c r="AI31" s="24">
        <f t="shared" si="8"/>
        <v>64.75</v>
      </c>
    </row>
    <row r="32" spans="1:35" ht="16.5">
      <c r="A32" s="94">
        <v>27</v>
      </c>
      <c r="B32" s="114" t="s">
        <v>152</v>
      </c>
      <c r="C32" s="115">
        <v>2006</v>
      </c>
      <c r="D32" s="116" t="s">
        <v>63</v>
      </c>
      <c r="E32" s="44" t="s">
        <v>52</v>
      </c>
      <c r="F32" s="44" t="s">
        <v>38</v>
      </c>
      <c r="G32" s="44" t="s">
        <v>53</v>
      </c>
      <c r="H32" s="47">
        <v>5.3</v>
      </c>
      <c r="I32" s="48">
        <v>5.3</v>
      </c>
      <c r="J32" s="48">
        <v>5.5</v>
      </c>
      <c r="K32" s="48">
        <v>5.5</v>
      </c>
      <c r="L32" s="47">
        <v>7.4</v>
      </c>
      <c r="M32" s="49">
        <v>7.3</v>
      </c>
      <c r="N32" s="138">
        <f t="shared" si="0"/>
        <v>10.8</v>
      </c>
      <c r="O32" s="139">
        <f t="shared" si="1"/>
        <v>7.35</v>
      </c>
      <c r="P32" s="51"/>
      <c r="Q32" s="140">
        <v>9.6449999999999996</v>
      </c>
      <c r="R32" s="52">
        <f t="shared" si="2"/>
        <v>27.794999999999998</v>
      </c>
      <c r="S32" s="47">
        <v>6.5</v>
      </c>
      <c r="T32" s="48">
        <v>6.7</v>
      </c>
      <c r="U32" s="48">
        <v>6.7</v>
      </c>
      <c r="V32" s="48">
        <v>6.5</v>
      </c>
      <c r="W32" s="47">
        <v>8.9</v>
      </c>
      <c r="X32" s="49">
        <v>8.9</v>
      </c>
      <c r="Y32" s="138">
        <f t="shared" si="3"/>
        <v>13.2</v>
      </c>
      <c r="Z32" s="139">
        <f t="shared" si="4"/>
        <v>8.9</v>
      </c>
      <c r="AA32" s="51">
        <v>5.8</v>
      </c>
      <c r="AB32" s="140">
        <v>11.535</v>
      </c>
      <c r="AC32" s="52">
        <f t="shared" si="5"/>
        <v>39.435000000000002</v>
      </c>
      <c r="AD32" s="53">
        <f t="shared" si="6"/>
        <v>67.23</v>
      </c>
      <c r="AE32" s="141">
        <f t="shared" si="7"/>
        <v>46.050000000000011</v>
      </c>
      <c r="AF32" s="142"/>
      <c r="AG32" s="142"/>
      <c r="AH32" s="143">
        <v>0.95</v>
      </c>
      <c r="AI32" s="54">
        <f t="shared" si="8"/>
        <v>63.868499999999997</v>
      </c>
    </row>
    <row r="33" spans="1:35" ht="16.5">
      <c r="A33" s="94">
        <v>28</v>
      </c>
      <c r="B33" s="15" t="s">
        <v>153</v>
      </c>
      <c r="C33" s="95">
        <v>2004</v>
      </c>
      <c r="D33" s="96" t="s">
        <v>36</v>
      </c>
      <c r="E33" s="14" t="s">
        <v>37</v>
      </c>
      <c r="F33" s="15" t="s">
        <v>38</v>
      </c>
      <c r="G33" s="15" t="s">
        <v>39</v>
      </c>
      <c r="H33" s="16">
        <v>8.5</v>
      </c>
      <c r="I33" s="17">
        <v>8.4499999999999993</v>
      </c>
      <c r="J33" s="17">
        <v>8.6</v>
      </c>
      <c r="K33" s="17">
        <v>8.5</v>
      </c>
      <c r="L33" s="16">
        <v>9</v>
      </c>
      <c r="M33" s="18">
        <v>9</v>
      </c>
      <c r="N33" s="97">
        <f t="shared" si="0"/>
        <v>17</v>
      </c>
      <c r="O33" s="103">
        <f t="shared" si="1"/>
        <v>9</v>
      </c>
      <c r="P33" s="20">
        <v>3.7</v>
      </c>
      <c r="Q33" s="99">
        <v>15.46</v>
      </c>
      <c r="R33" s="21">
        <f t="shared" si="2"/>
        <v>45.16</v>
      </c>
      <c r="S33" s="16">
        <v>2.1</v>
      </c>
      <c r="T33" s="17">
        <v>2.1</v>
      </c>
      <c r="U33" s="17">
        <v>2.4</v>
      </c>
      <c r="V33" s="17">
        <v>2.4</v>
      </c>
      <c r="W33" s="16">
        <v>2.6</v>
      </c>
      <c r="X33" s="18">
        <v>2.5</v>
      </c>
      <c r="Y33" s="97">
        <f t="shared" si="3"/>
        <v>4.5</v>
      </c>
      <c r="Z33" s="103">
        <f t="shared" si="4"/>
        <v>2.5499999999999998</v>
      </c>
      <c r="AA33" s="20">
        <v>3.8</v>
      </c>
      <c r="AB33" s="99">
        <v>4.68</v>
      </c>
      <c r="AC33" s="21">
        <f t="shared" si="5"/>
        <v>15.53</v>
      </c>
      <c r="AD33" s="22">
        <f t="shared" si="6"/>
        <v>60.69</v>
      </c>
      <c r="AE33" s="100">
        <f t="shared" si="7"/>
        <v>40.549999999999997</v>
      </c>
      <c r="AF33" s="101"/>
      <c r="AG33" s="101"/>
      <c r="AH33" s="20"/>
      <c r="AI33" s="24">
        <f t="shared" si="8"/>
        <v>60.69</v>
      </c>
    </row>
    <row r="34" spans="1:35" ht="16.5">
      <c r="A34" s="94">
        <v>29</v>
      </c>
      <c r="B34" s="28" t="s">
        <v>154</v>
      </c>
      <c r="C34" s="96">
        <v>2005</v>
      </c>
      <c r="D34" s="96" t="s">
        <v>36</v>
      </c>
      <c r="E34" s="28" t="s">
        <v>81</v>
      </c>
      <c r="F34" s="14" t="s">
        <v>38</v>
      </c>
      <c r="G34" s="117" t="s">
        <v>65</v>
      </c>
      <c r="H34" s="16">
        <v>5.9</v>
      </c>
      <c r="I34" s="17">
        <v>6</v>
      </c>
      <c r="J34" s="17">
        <v>6</v>
      </c>
      <c r="K34" s="17">
        <v>5.8</v>
      </c>
      <c r="L34" s="16">
        <v>9.1</v>
      </c>
      <c r="M34" s="18">
        <v>9.1999999999999993</v>
      </c>
      <c r="N34" s="97">
        <f t="shared" si="0"/>
        <v>11.899999999999999</v>
      </c>
      <c r="O34" s="103">
        <f t="shared" si="1"/>
        <v>9.1499999999999986</v>
      </c>
      <c r="P34" s="20">
        <v>1</v>
      </c>
      <c r="Q34" s="99">
        <v>12.285</v>
      </c>
      <c r="R34" s="21">
        <f t="shared" si="2"/>
        <v>34.334999999999994</v>
      </c>
      <c r="S34" s="16">
        <v>3.5</v>
      </c>
      <c r="T34" s="17">
        <v>3.6</v>
      </c>
      <c r="U34" s="17">
        <v>3.6</v>
      </c>
      <c r="V34" s="17">
        <v>3.2</v>
      </c>
      <c r="W34" s="16">
        <v>5.5</v>
      </c>
      <c r="X34" s="18">
        <v>5.5</v>
      </c>
      <c r="Y34" s="97">
        <f t="shared" si="3"/>
        <v>7.1</v>
      </c>
      <c r="Z34" s="103">
        <f t="shared" si="4"/>
        <v>5.5</v>
      </c>
      <c r="AA34" s="20">
        <v>3.2</v>
      </c>
      <c r="AB34" s="99">
        <v>7.7</v>
      </c>
      <c r="AC34" s="21">
        <f t="shared" si="5"/>
        <v>23.5</v>
      </c>
      <c r="AD34" s="22">
        <f t="shared" si="6"/>
        <v>57.834999999999994</v>
      </c>
      <c r="AE34" s="100">
        <f t="shared" si="7"/>
        <v>37.849999999999994</v>
      </c>
      <c r="AF34" s="101"/>
      <c r="AG34" s="101"/>
      <c r="AH34" s="20"/>
      <c r="AI34" s="24">
        <f t="shared" si="8"/>
        <v>57.834999999999994</v>
      </c>
    </row>
    <row r="35" spans="1:35">
      <c r="A35" s="118"/>
      <c r="B35" s="119"/>
      <c r="C35" s="120"/>
      <c r="D35" s="120"/>
      <c r="E35" s="120"/>
      <c r="F35" s="120"/>
      <c r="G35" s="119"/>
      <c r="H35" s="121"/>
      <c r="I35" s="121"/>
      <c r="J35" s="121"/>
      <c r="K35" s="121"/>
      <c r="L35" s="121"/>
      <c r="M35" s="121"/>
      <c r="N35" s="121"/>
      <c r="O35" s="121"/>
      <c r="P35" s="122"/>
      <c r="Q35" s="123"/>
      <c r="R35" s="124"/>
      <c r="S35" s="121"/>
      <c r="T35" s="121"/>
      <c r="U35" s="121"/>
      <c r="V35" s="121"/>
      <c r="W35" s="121"/>
      <c r="X35" s="121"/>
      <c r="Y35" s="121"/>
      <c r="Z35" s="121"/>
      <c r="AA35" s="122"/>
      <c r="AB35" s="123"/>
      <c r="AC35" s="124"/>
      <c r="AD35" s="124"/>
      <c r="AE35" s="124"/>
      <c r="AF35" s="121"/>
      <c r="AG35" s="121"/>
      <c r="AH35" s="121"/>
      <c r="AI35" s="125"/>
    </row>
    <row r="36" spans="1:35">
      <c r="A36" s="118"/>
      <c r="B36" s="119"/>
      <c r="C36" s="120"/>
      <c r="D36" s="120"/>
      <c r="E36" s="120"/>
      <c r="F36" s="120"/>
      <c r="G36" s="119"/>
      <c r="H36" s="121"/>
      <c r="I36" s="121"/>
      <c r="J36" s="121"/>
      <c r="K36" s="121"/>
      <c r="L36" s="121"/>
      <c r="M36" s="121"/>
      <c r="N36" s="121"/>
      <c r="O36" s="121"/>
      <c r="P36" s="122"/>
      <c r="Q36" s="123"/>
      <c r="R36" s="124"/>
      <c r="S36" s="121"/>
      <c r="T36" s="121"/>
      <c r="U36" s="121"/>
      <c r="V36" s="121"/>
      <c r="W36" s="121"/>
      <c r="X36" s="121"/>
      <c r="Y36" s="121"/>
      <c r="Z36" s="121"/>
      <c r="AA36" s="122"/>
      <c r="AB36" s="123"/>
      <c r="AC36" s="124"/>
      <c r="AD36" s="124"/>
      <c r="AE36" s="124"/>
      <c r="AF36" s="121"/>
      <c r="AG36" s="121"/>
      <c r="AH36" s="121"/>
      <c r="AI36" s="125"/>
    </row>
    <row r="37" spans="1:35">
      <c r="A37" s="118"/>
      <c r="B37" s="119"/>
      <c r="C37" s="120"/>
      <c r="D37" s="120"/>
      <c r="E37" s="120"/>
      <c r="F37" s="120"/>
      <c r="G37" s="119"/>
      <c r="H37" s="121"/>
      <c r="I37" s="121"/>
      <c r="J37" s="121"/>
      <c r="K37" s="121"/>
      <c r="L37" s="121"/>
      <c r="M37" s="121"/>
      <c r="N37" s="121"/>
      <c r="O37" s="121"/>
      <c r="P37" s="122"/>
      <c r="Q37" s="123"/>
      <c r="R37" s="124"/>
      <c r="S37" s="121"/>
      <c r="T37" s="121"/>
      <c r="U37" s="121"/>
      <c r="V37" s="121"/>
      <c r="W37" s="121"/>
      <c r="X37" s="121"/>
      <c r="Y37" s="121"/>
      <c r="Z37" s="121"/>
      <c r="AA37" s="122"/>
      <c r="AB37" s="123"/>
      <c r="AC37" s="124"/>
      <c r="AD37" s="124"/>
      <c r="AE37" s="124"/>
      <c r="AF37" s="121"/>
      <c r="AG37" s="121"/>
      <c r="AH37" s="121"/>
      <c r="AI37" s="125"/>
    </row>
    <row r="38" spans="1:35" ht="16.5">
      <c r="A38" s="126"/>
      <c r="B38" s="127"/>
      <c r="C38" s="127"/>
      <c r="D38" s="128"/>
      <c r="E38" s="128"/>
      <c r="F38" s="129"/>
      <c r="G38" s="127"/>
      <c r="H38" s="130"/>
      <c r="I38" s="130"/>
      <c r="J38" s="130"/>
      <c r="K38" s="130"/>
      <c r="L38" s="130"/>
      <c r="M38" s="130"/>
      <c r="N38" s="130"/>
      <c r="O38" s="130"/>
      <c r="P38" s="131"/>
      <c r="Q38" s="131"/>
      <c r="R38" s="131"/>
      <c r="S38" s="130"/>
      <c r="T38" s="130"/>
      <c r="U38" s="130"/>
      <c r="V38" s="130"/>
      <c r="W38" s="130"/>
      <c r="X38" s="130"/>
      <c r="Y38" s="130"/>
      <c r="Z38" s="130"/>
      <c r="AA38" s="131"/>
      <c r="AB38" s="131"/>
      <c r="AC38" s="131"/>
      <c r="AD38" s="131"/>
      <c r="AE38" s="131"/>
      <c r="AF38" s="132"/>
      <c r="AG38" s="132"/>
      <c r="AH38" s="132"/>
      <c r="AI38" s="133"/>
    </row>
    <row r="39" spans="1:35">
      <c r="A39" s="584" t="s">
        <v>155</v>
      </c>
      <c r="B39" s="584"/>
      <c r="C39" s="71"/>
      <c r="D39" s="71" t="s">
        <v>2</v>
      </c>
      <c r="E39" s="71"/>
      <c r="F39" s="585" t="s">
        <v>90</v>
      </c>
      <c r="G39" s="585"/>
      <c r="H39" s="72"/>
      <c r="I39" s="1"/>
      <c r="J39" s="66"/>
      <c r="K39" s="66"/>
      <c r="L39" s="1"/>
      <c r="M39" s="67"/>
      <c r="N39" s="67" t="s">
        <v>91</v>
      </c>
      <c r="O39" s="1"/>
      <c r="P39" s="68"/>
      <c r="Q39" s="68"/>
      <c r="R39" s="68"/>
      <c r="S39" s="66"/>
      <c r="T39" s="66"/>
      <c r="U39" s="66"/>
      <c r="V39" s="66"/>
      <c r="W39" s="1"/>
      <c r="X39" s="67"/>
      <c r="Y39" s="586" t="s">
        <v>92</v>
      </c>
      <c r="Z39" s="587"/>
      <c r="AA39" s="587"/>
      <c r="AB39" s="587"/>
      <c r="AC39" s="68"/>
      <c r="AD39" s="68"/>
      <c r="AE39" s="68"/>
      <c r="AF39" s="66"/>
      <c r="AG39" s="66"/>
      <c r="AH39" s="66"/>
      <c r="AI39" s="66"/>
    </row>
    <row r="40" spans="1:35" ht="15.75">
      <c r="A40" s="134"/>
      <c r="B40" s="135"/>
      <c r="C40" s="135"/>
      <c r="D40" s="135"/>
      <c r="E40" s="135"/>
      <c r="F40" s="136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7"/>
      <c r="AG40" s="137"/>
      <c r="AH40" s="137"/>
      <c r="AI40" s="135"/>
    </row>
  </sheetData>
  <sortState ref="B6:AI7">
    <sortCondition descending="1" ref="AI6:AI7"/>
  </sortState>
  <mergeCells count="35">
    <mergeCell ref="AI3:AI4"/>
    <mergeCell ref="G3:G4"/>
    <mergeCell ref="H3:K3"/>
    <mergeCell ref="A5:AI5"/>
    <mergeCell ref="A39:B39"/>
    <mergeCell ref="F39:G39"/>
    <mergeCell ref="Y39:AB39"/>
    <mergeCell ref="AA3:AA4"/>
    <mergeCell ref="AB3:AB4"/>
    <mergeCell ref="AC3:AC4"/>
    <mergeCell ref="AD3:AD4"/>
    <mergeCell ref="AE3:AE4"/>
    <mergeCell ref="AF3:AF4"/>
    <mergeCell ref="Q3:Q4"/>
    <mergeCell ref="R3:R4"/>
    <mergeCell ref="S3:V3"/>
    <mergeCell ref="L3:M3"/>
    <mergeCell ref="P3:P4"/>
    <mergeCell ref="AG3:AG4"/>
    <mergeCell ref="A1:AI1"/>
    <mergeCell ref="A2:B2"/>
    <mergeCell ref="C2:F2"/>
    <mergeCell ref="AE2:AI2"/>
    <mergeCell ref="A3:A4"/>
    <mergeCell ref="B3:B4"/>
    <mergeCell ref="C3:C4"/>
    <mergeCell ref="D3:D4"/>
    <mergeCell ref="E3:E4"/>
    <mergeCell ref="F3:F4"/>
    <mergeCell ref="W3:X3"/>
    <mergeCell ref="Y3:Y4"/>
    <mergeCell ref="Z3:Z4"/>
    <mergeCell ref="N3:N4"/>
    <mergeCell ref="O3:O4"/>
    <mergeCell ref="AH3:AH4"/>
  </mergeCells>
  <phoneticPr fontId="27" type="noConversion"/>
  <pageMargins left="0.25" right="0.25" top="0.75" bottom="0.75" header="0.3" footer="0.3"/>
  <pageSetup paperSize="9" scale="6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 enableFormatConditionsCalculation="0">
    <pageSetUpPr fitToPage="1"/>
  </sheetPr>
  <dimension ref="A1:AP22"/>
  <sheetViews>
    <sheetView zoomScale="74" zoomScaleNormal="74" zoomScalePageLayoutView="74" workbookViewId="0">
      <selection activeCell="AH7" sqref="AH7"/>
    </sheetView>
  </sheetViews>
  <sheetFormatPr defaultColWidth="11.5546875" defaultRowHeight="15"/>
  <cols>
    <col min="1" max="1" width="5.109375" customWidth="1"/>
    <col min="2" max="2" width="23.6640625" customWidth="1"/>
    <col min="3" max="3" width="5" customWidth="1"/>
    <col min="4" max="4" width="4.44140625" customWidth="1"/>
    <col min="5" max="5" width="9.33203125" customWidth="1"/>
    <col min="6" max="6" width="9.44140625" customWidth="1"/>
    <col min="7" max="7" width="12.77734375" customWidth="1"/>
    <col min="8" max="13" width="5" customWidth="1"/>
    <col min="14" max="14" width="5.44140625" customWidth="1"/>
    <col min="15" max="17" width="6.44140625" customWidth="1"/>
    <col min="18" max="18" width="5.109375" customWidth="1"/>
    <col min="19" max="19" width="6.44140625" customWidth="1"/>
    <col min="20" max="26" width="5.44140625" customWidth="1"/>
    <col min="27" max="29" width="7.6640625" customWidth="1"/>
    <col min="30" max="30" width="5.44140625" customWidth="1"/>
    <col min="31" max="32" width="7.6640625" customWidth="1"/>
    <col min="33" max="35" width="5.44140625" customWidth="1"/>
    <col min="36" max="36" width="7.6640625" customWidth="1"/>
  </cols>
  <sheetData>
    <row r="1" spans="1:42" ht="15.75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</row>
    <row r="2" spans="1:42" ht="16.5">
      <c r="A2" s="569" t="s">
        <v>1</v>
      </c>
      <c r="B2" s="569"/>
      <c r="C2" s="570"/>
      <c r="D2" s="570"/>
      <c r="E2" s="570"/>
      <c r="F2" s="570"/>
      <c r="G2" s="3"/>
      <c r="H2" s="4"/>
      <c r="I2" s="4"/>
      <c r="J2" s="4"/>
      <c r="K2" s="4"/>
      <c r="L2" s="5" t="s">
        <v>2</v>
      </c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4"/>
      <c r="Z2" s="6"/>
      <c r="AA2" s="4"/>
      <c r="AB2" s="4"/>
      <c r="AC2" s="4"/>
      <c r="AD2" s="4"/>
      <c r="AE2" s="4"/>
      <c r="AF2" s="571" t="s">
        <v>93</v>
      </c>
      <c r="AG2" s="571"/>
      <c r="AH2" s="571"/>
      <c r="AI2" s="571"/>
      <c r="AJ2" s="571"/>
    </row>
    <row r="3" spans="1:42">
      <c r="A3" s="572" t="s">
        <v>4</v>
      </c>
      <c r="B3" s="574" t="s">
        <v>5</v>
      </c>
      <c r="C3" s="576" t="s">
        <v>6</v>
      </c>
      <c r="D3" s="578" t="s">
        <v>7</v>
      </c>
      <c r="E3" s="574" t="s">
        <v>8</v>
      </c>
      <c r="F3" s="574" t="s">
        <v>9</v>
      </c>
      <c r="G3" s="574" t="s">
        <v>10</v>
      </c>
      <c r="H3" s="592" t="s">
        <v>11</v>
      </c>
      <c r="I3" s="593"/>
      <c r="J3" s="593"/>
      <c r="K3" s="593"/>
      <c r="L3" s="597" t="s">
        <v>12</v>
      </c>
      <c r="M3" s="598"/>
      <c r="N3" s="7" t="s">
        <v>13</v>
      </c>
      <c r="O3" s="581" t="s">
        <v>14</v>
      </c>
      <c r="P3" s="581" t="s">
        <v>15</v>
      </c>
      <c r="Q3" s="581" t="s">
        <v>16</v>
      </c>
      <c r="R3" s="574" t="s">
        <v>17</v>
      </c>
      <c r="S3" s="581" t="s">
        <v>18</v>
      </c>
      <c r="T3" s="592" t="s">
        <v>11</v>
      </c>
      <c r="U3" s="593"/>
      <c r="V3" s="593"/>
      <c r="W3" s="593"/>
      <c r="X3" s="597" t="s">
        <v>12</v>
      </c>
      <c r="Y3" s="598"/>
      <c r="Z3" s="7" t="s">
        <v>13</v>
      </c>
      <c r="AA3" s="581" t="s">
        <v>19</v>
      </c>
      <c r="AB3" s="581" t="s">
        <v>15</v>
      </c>
      <c r="AC3" s="581" t="s">
        <v>16</v>
      </c>
      <c r="AD3" s="574" t="s">
        <v>17</v>
      </c>
      <c r="AE3" s="581" t="s">
        <v>20</v>
      </c>
      <c r="AF3" s="581" t="s">
        <v>21</v>
      </c>
      <c r="AG3" s="590" t="s">
        <v>22</v>
      </c>
      <c r="AH3" s="590" t="s">
        <v>23</v>
      </c>
      <c r="AI3" s="595" t="s">
        <v>24</v>
      </c>
      <c r="AJ3" s="581" t="s">
        <v>25</v>
      </c>
    </row>
    <row r="4" spans="1:42">
      <c r="A4" s="573"/>
      <c r="B4" s="575"/>
      <c r="C4" s="577"/>
      <c r="D4" s="579"/>
      <c r="E4" s="575"/>
      <c r="F4" s="575"/>
      <c r="G4" s="575"/>
      <c r="H4" s="9" t="s">
        <v>26</v>
      </c>
      <c r="I4" s="9" t="s">
        <v>27</v>
      </c>
      <c r="J4" s="9" t="s">
        <v>28</v>
      </c>
      <c r="K4" s="9" t="s">
        <v>29</v>
      </c>
      <c r="L4" s="74" t="s">
        <v>30</v>
      </c>
      <c r="M4" s="74" t="s">
        <v>31</v>
      </c>
      <c r="N4" s="11" t="s">
        <v>32</v>
      </c>
      <c r="O4" s="582"/>
      <c r="P4" s="582"/>
      <c r="Q4" s="582"/>
      <c r="R4" s="575"/>
      <c r="S4" s="582"/>
      <c r="T4" s="9" t="s">
        <v>26</v>
      </c>
      <c r="U4" s="9" t="s">
        <v>27</v>
      </c>
      <c r="V4" s="9" t="s">
        <v>28</v>
      </c>
      <c r="W4" s="9" t="s">
        <v>29</v>
      </c>
      <c r="X4" s="74" t="s">
        <v>30</v>
      </c>
      <c r="Y4" s="74" t="s">
        <v>31</v>
      </c>
      <c r="Z4" s="11" t="s">
        <v>32</v>
      </c>
      <c r="AA4" s="582"/>
      <c r="AB4" s="582"/>
      <c r="AC4" s="582"/>
      <c r="AD4" s="575"/>
      <c r="AE4" s="582"/>
      <c r="AF4" s="582"/>
      <c r="AG4" s="591"/>
      <c r="AH4" s="591"/>
      <c r="AI4" s="596"/>
      <c r="AJ4" s="582"/>
    </row>
    <row r="5" spans="1:42">
      <c r="A5" s="599" t="s">
        <v>94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1"/>
    </row>
    <row r="6" spans="1:42" s="471" customFormat="1" ht="21" customHeight="1">
      <c r="A6" s="454">
        <v>1</v>
      </c>
      <c r="B6" s="79" t="s">
        <v>99</v>
      </c>
      <c r="C6" s="379" t="s">
        <v>45</v>
      </c>
      <c r="D6" s="379" t="s">
        <v>36</v>
      </c>
      <c r="E6" s="81" t="s">
        <v>100</v>
      </c>
      <c r="F6" s="456" t="s">
        <v>38</v>
      </c>
      <c r="G6" s="456" t="s">
        <v>39</v>
      </c>
      <c r="H6" s="457">
        <v>8.5</v>
      </c>
      <c r="I6" s="458">
        <v>8.5</v>
      </c>
      <c r="J6" s="458">
        <v>8.5</v>
      </c>
      <c r="K6" s="458">
        <v>8.5</v>
      </c>
      <c r="L6" s="457">
        <v>9.3000000000000007</v>
      </c>
      <c r="M6" s="459">
        <v>9</v>
      </c>
      <c r="N6" s="460">
        <v>9.3000000000000007</v>
      </c>
      <c r="O6" s="461">
        <f t="shared" ref="O6:O11" si="0">SUM(AM6,AN6)/2</f>
        <v>8.5</v>
      </c>
      <c r="P6" s="462">
        <f t="shared" ref="P6:P17" si="1">SUM(L6:M6)/2</f>
        <v>9.15</v>
      </c>
      <c r="Q6" s="463">
        <f t="shared" ref="Q6:Q17" si="2">N6*2</f>
        <v>18.600000000000001</v>
      </c>
      <c r="R6" s="464">
        <v>3.7</v>
      </c>
      <c r="S6" s="465">
        <f t="shared" ref="S6:S17" si="3">SUM(O6,P6,Q6,R6)</f>
        <v>39.950000000000003</v>
      </c>
      <c r="T6" s="457">
        <v>8.3000000000000007</v>
      </c>
      <c r="U6" s="458">
        <v>8.3000000000000007</v>
      </c>
      <c r="V6" s="458">
        <v>8.6999999999999993</v>
      </c>
      <c r="W6" s="458">
        <v>8.3000000000000007</v>
      </c>
      <c r="X6" s="457">
        <v>9</v>
      </c>
      <c r="Y6" s="459">
        <v>9.8000000000000007</v>
      </c>
      <c r="Z6" s="460">
        <v>8.6</v>
      </c>
      <c r="AA6" s="461">
        <f t="shared" ref="AA6:AA17" si="4">SUM(AO6,AP6)/2</f>
        <v>8.4</v>
      </c>
      <c r="AB6" s="462">
        <f t="shared" ref="AB6:AB17" si="5">SUM(X6:Y6)/2</f>
        <v>9.4</v>
      </c>
      <c r="AC6" s="463">
        <f t="shared" ref="AC6:AC17" si="6">Z6*2</f>
        <v>17.2</v>
      </c>
      <c r="AD6" s="464">
        <v>9.1</v>
      </c>
      <c r="AE6" s="465">
        <f t="shared" ref="AE6:AE17" si="7">SUM(AA6,AB6,AC6,AD6)</f>
        <v>44.1</v>
      </c>
      <c r="AF6" s="466">
        <f t="shared" ref="AF6:AF17" si="8">SUM(S6,AE6)</f>
        <v>84.050000000000011</v>
      </c>
      <c r="AG6" s="467"/>
      <c r="AH6" s="467" t="s">
        <v>36</v>
      </c>
      <c r="AI6" s="467"/>
      <c r="AJ6" s="468">
        <f t="shared" ref="AJ6:AJ17" si="9">PRODUCT(AF6,AI6)-AG6</f>
        <v>84.050000000000011</v>
      </c>
      <c r="AM6" s="470">
        <f t="shared" ref="AM6:AN17" si="10">SUM(H6,J6)/2</f>
        <v>8.5</v>
      </c>
      <c r="AN6" s="470">
        <f t="shared" si="10"/>
        <v>8.5</v>
      </c>
      <c r="AO6" s="470">
        <f t="shared" ref="AO6:AP17" si="11">SUM(T6,V6)/2</f>
        <v>8.5</v>
      </c>
      <c r="AP6" s="470">
        <f t="shared" si="11"/>
        <v>8.3000000000000007</v>
      </c>
    </row>
    <row r="7" spans="1:42" s="471" customFormat="1" ht="21" customHeight="1">
      <c r="A7" s="454">
        <v>2</v>
      </c>
      <c r="B7" s="378" t="s">
        <v>114</v>
      </c>
      <c r="C7" s="379" t="s">
        <v>45</v>
      </c>
      <c r="D7" s="81" t="s">
        <v>36</v>
      </c>
      <c r="E7" s="79" t="s">
        <v>37</v>
      </c>
      <c r="F7" s="81" t="s">
        <v>115</v>
      </c>
      <c r="G7" s="81" t="s">
        <v>39</v>
      </c>
      <c r="H7" s="457">
        <v>8.3000000000000007</v>
      </c>
      <c r="I7" s="458">
        <v>7.8</v>
      </c>
      <c r="J7" s="458">
        <v>8.1999999999999993</v>
      </c>
      <c r="K7" s="458">
        <v>8</v>
      </c>
      <c r="L7" s="457">
        <v>9.4</v>
      </c>
      <c r="M7" s="459">
        <v>9.3000000000000007</v>
      </c>
      <c r="N7" s="460">
        <v>8.6999999999999993</v>
      </c>
      <c r="O7" s="461">
        <f t="shared" si="0"/>
        <v>8.0749999999999993</v>
      </c>
      <c r="P7" s="462">
        <f t="shared" si="1"/>
        <v>9.3500000000000014</v>
      </c>
      <c r="Q7" s="463">
        <f t="shared" si="2"/>
        <v>17.399999999999999</v>
      </c>
      <c r="R7" s="464">
        <v>2.7</v>
      </c>
      <c r="S7" s="465">
        <f t="shared" si="3"/>
        <v>37.525000000000006</v>
      </c>
      <c r="T7" s="457">
        <v>8.1999999999999993</v>
      </c>
      <c r="U7" s="458">
        <v>8.4</v>
      </c>
      <c r="V7" s="458">
        <v>8.1999999999999993</v>
      </c>
      <c r="W7" s="458">
        <v>8.3000000000000007</v>
      </c>
      <c r="X7" s="457">
        <v>9</v>
      </c>
      <c r="Y7" s="459">
        <v>9.5</v>
      </c>
      <c r="Z7" s="460">
        <v>9.1999999999999993</v>
      </c>
      <c r="AA7" s="461">
        <f t="shared" si="4"/>
        <v>8.2750000000000004</v>
      </c>
      <c r="AB7" s="462">
        <f t="shared" si="5"/>
        <v>9.25</v>
      </c>
      <c r="AC7" s="463">
        <f t="shared" si="6"/>
        <v>18.399999999999999</v>
      </c>
      <c r="AD7" s="464">
        <v>8.6999999999999993</v>
      </c>
      <c r="AE7" s="465">
        <f t="shared" si="7"/>
        <v>44.625</v>
      </c>
      <c r="AF7" s="466">
        <f t="shared" si="8"/>
        <v>82.15</v>
      </c>
      <c r="AG7" s="467"/>
      <c r="AH7" s="467"/>
      <c r="AI7" s="467"/>
      <c r="AJ7" s="468">
        <f t="shared" si="9"/>
        <v>82.15</v>
      </c>
      <c r="AM7" s="470">
        <f t="shared" si="10"/>
        <v>8.25</v>
      </c>
      <c r="AN7" s="470">
        <f t="shared" si="10"/>
        <v>7.9</v>
      </c>
      <c r="AO7" s="470">
        <f t="shared" si="11"/>
        <v>8.1999999999999993</v>
      </c>
      <c r="AP7" s="470">
        <f t="shared" si="11"/>
        <v>8.3500000000000014</v>
      </c>
    </row>
    <row r="8" spans="1:42" s="471" customFormat="1" ht="21" customHeight="1">
      <c r="A8" s="454">
        <v>3</v>
      </c>
      <c r="B8" s="79" t="s">
        <v>105</v>
      </c>
      <c r="C8" s="379" t="s">
        <v>106</v>
      </c>
      <c r="D8" s="495" t="s">
        <v>36</v>
      </c>
      <c r="E8" s="79" t="s">
        <v>46</v>
      </c>
      <c r="F8" s="81" t="s">
        <v>38</v>
      </c>
      <c r="G8" s="79" t="s">
        <v>47</v>
      </c>
      <c r="H8" s="457">
        <v>7.2</v>
      </c>
      <c r="I8" s="458">
        <v>7.2</v>
      </c>
      <c r="J8" s="458">
        <v>7.4</v>
      </c>
      <c r="K8" s="458">
        <v>7.3</v>
      </c>
      <c r="L8" s="457">
        <v>9.4</v>
      </c>
      <c r="M8" s="459">
        <v>9.1999999999999993</v>
      </c>
      <c r="N8" s="460">
        <v>9.1</v>
      </c>
      <c r="O8" s="461">
        <f t="shared" si="0"/>
        <v>7.2750000000000004</v>
      </c>
      <c r="P8" s="462">
        <f t="shared" si="1"/>
        <v>9.3000000000000007</v>
      </c>
      <c r="Q8" s="463">
        <f t="shared" si="2"/>
        <v>18.2</v>
      </c>
      <c r="R8" s="464">
        <v>2</v>
      </c>
      <c r="S8" s="465">
        <f t="shared" si="3"/>
        <v>36.775000000000006</v>
      </c>
      <c r="T8" s="457">
        <v>7.1</v>
      </c>
      <c r="U8" s="458">
        <v>7.8</v>
      </c>
      <c r="V8" s="458">
        <v>6.9</v>
      </c>
      <c r="W8" s="458">
        <v>7.2</v>
      </c>
      <c r="X8" s="457">
        <v>9.3000000000000007</v>
      </c>
      <c r="Y8" s="459">
        <v>8.6999999999999993</v>
      </c>
      <c r="Z8" s="460">
        <v>8.4</v>
      </c>
      <c r="AA8" s="461">
        <f t="shared" si="4"/>
        <v>7.25</v>
      </c>
      <c r="AB8" s="462">
        <f t="shared" si="5"/>
        <v>9</v>
      </c>
      <c r="AC8" s="463">
        <f t="shared" si="6"/>
        <v>16.8</v>
      </c>
      <c r="AD8" s="464">
        <v>7.8</v>
      </c>
      <c r="AE8" s="465">
        <f t="shared" si="7"/>
        <v>40.849999999999994</v>
      </c>
      <c r="AF8" s="466">
        <f t="shared" si="8"/>
        <v>77.625</v>
      </c>
      <c r="AG8" s="482"/>
      <c r="AH8" s="482"/>
      <c r="AI8" s="478"/>
      <c r="AJ8" s="468">
        <f t="shared" si="9"/>
        <v>77.625</v>
      </c>
      <c r="AM8" s="470">
        <f t="shared" si="10"/>
        <v>7.3000000000000007</v>
      </c>
      <c r="AN8" s="470">
        <f t="shared" si="10"/>
        <v>7.25</v>
      </c>
      <c r="AO8" s="470">
        <f t="shared" si="11"/>
        <v>7</v>
      </c>
      <c r="AP8" s="470">
        <f t="shared" si="11"/>
        <v>7.5</v>
      </c>
    </row>
    <row r="9" spans="1:42" s="471" customFormat="1" ht="21" customHeight="1">
      <c r="A9" s="454">
        <v>4</v>
      </c>
      <c r="B9" s="474" t="s">
        <v>103</v>
      </c>
      <c r="C9" s="379" t="s">
        <v>104</v>
      </c>
      <c r="D9" s="515" t="s">
        <v>36</v>
      </c>
      <c r="E9" s="79" t="s">
        <v>52</v>
      </c>
      <c r="F9" s="79" t="s">
        <v>38</v>
      </c>
      <c r="G9" s="79" t="s">
        <v>53</v>
      </c>
      <c r="H9" s="457">
        <v>7.2</v>
      </c>
      <c r="I9" s="458">
        <v>7</v>
      </c>
      <c r="J9" s="458">
        <v>7.4</v>
      </c>
      <c r="K9" s="458">
        <v>7</v>
      </c>
      <c r="L9" s="457">
        <v>9.1999999999999993</v>
      </c>
      <c r="M9" s="459">
        <v>9.1</v>
      </c>
      <c r="N9" s="460">
        <v>9.1</v>
      </c>
      <c r="O9" s="461">
        <f t="shared" si="0"/>
        <v>7.15</v>
      </c>
      <c r="P9" s="462">
        <f t="shared" si="1"/>
        <v>9.1499999999999986</v>
      </c>
      <c r="Q9" s="463">
        <f t="shared" si="2"/>
        <v>18.2</v>
      </c>
      <c r="R9" s="464">
        <v>2.4</v>
      </c>
      <c r="S9" s="465">
        <f t="shared" si="3"/>
        <v>36.9</v>
      </c>
      <c r="T9" s="457">
        <v>7.2</v>
      </c>
      <c r="U9" s="458">
        <v>7.6</v>
      </c>
      <c r="V9" s="458">
        <v>7</v>
      </c>
      <c r="W9" s="458">
        <v>7</v>
      </c>
      <c r="X9" s="457">
        <v>8.1999999999999993</v>
      </c>
      <c r="Y9" s="459">
        <v>8</v>
      </c>
      <c r="Z9" s="460">
        <v>9.1</v>
      </c>
      <c r="AA9" s="461">
        <f t="shared" si="4"/>
        <v>7.1999999999999993</v>
      </c>
      <c r="AB9" s="462">
        <f t="shared" si="5"/>
        <v>8.1</v>
      </c>
      <c r="AC9" s="463">
        <f t="shared" si="6"/>
        <v>18.2</v>
      </c>
      <c r="AD9" s="464">
        <v>7</v>
      </c>
      <c r="AE9" s="465">
        <f t="shared" si="7"/>
        <v>40.5</v>
      </c>
      <c r="AF9" s="466">
        <f t="shared" si="8"/>
        <v>77.400000000000006</v>
      </c>
      <c r="AG9" s="482"/>
      <c r="AH9" s="482"/>
      <c r="AI9" s="467"/>
      <c r="AJ9" s="468">
        <f t="shared" si="9"/>
        <v>77.400000000000006</v>
      </c>
      <c r="AM9" s="470">
        <f t="shared" si="10"/>
        <v>7.3000000000000007</v>
      </c>
      <c r="AN9" s="470">
        <f t="shared" si="10"/>
        <v>7</v>
      </c>
      <c r="AO9" s="470">
        <f t="shared" si="11"/>
        <v>7.1</v>
      </c>
      <c r="AP9" s="470">
        <f t="shared" si="11"/>
        <v>7.3</v>
      </c>
    </row>
    <row r="10" spans="1:42" s="471" customFormat="1" ht="21" customHeight="1">
      <c r="A10" s="454">
        <v>5</v>
      </c>
      <c r="B10" s="499" t="s">
        <v>101</v>
      </c>
      <c r="C10" s="516" t="s">
        <v>102</v>
      </c>
      <c r="D10" s="517" t="s">
        <v>63</v>
      </c>
      <c r="E10" s="499" t="s">
        <v>46</v>
      </c>
      <c r="F10" s="518" t="s">
        <v>38</v>
      </c>
      <c r="G10" s="499" t="s">
        <v>47</v>
      </c>
      <c r="H10" s="457">
        <v>6.3</v>
      </c>
      <c r="I10" s="458">
        <v>6</v>
      </c>
      <c r="J10" s="458">
        <v>6.5</v>
      </c>
      <c r="K10" s="458">
        <v>6.5</v>
      </c>
      <c r="L10" s="457">
        <v>9</v>
      </c>
      <c r="M10" s="459">
        <v>9.1</v>
      </c>
      <c r="N10" s="460">
        <v>9.1</v>
      </c>
      <c r="O10" s="461">
        <f t="shared" si="0"/>
        <v>6.3250000000000002</v>
      </c>
      <c r="P10" s="462">
        <f t="shared" si="1"/>
        <v>9.0500000000000007</v>
      </c>
      <c r="Q10" s="463">
        <f t="shared" si="2"/>
        <v>18.2</v>
      </c>
      <c r="R10" s="464"/>
      <c r="S10" s="465">
        <f t="shared" si="3"/>
        <v>33.575000000000003</v>
      </c>
      <c r="T10" s="457">
        <v>6.3</v>
      </c>
      <c r="U10" s="458">
        <v>6.3</v>
      </c>
      <c r="V10" s="458">
        <v>6.8</v>
      </c>
      <c r="W10" s="458">
        <v>6.5</v>
      </c>
      <c r="X10" s="457">
        <v>8.6999999999999993</v>
      </c>
      <c r="Y10" s="459">
        <v>9.4</v>
      </c>
      <c r="Z10" s="460">
        <v>8.1999999999999993</v>
      </c>
      <c r="AA10" s="461">
        <f t="shared" si="4"/>
        <v>6.4749999999999996</v>
      </c>
      <c r="AB10" s="462">
        <f t="shared" si="5"/>
        <v>9.0500000000000007</v>
      </c>
      <c r="AC10" s="463">
        <f t="shared" si="6"/>
        <v>16.399999999999999</v>
      </c>
      <c r="AD10" s="464">
        <v>7</v>
      </c>
      <c r="AE10" s="465">
        <f t="shared" si="7"/>
        <v>38.924999999999997</v>
      </c>
      <c r="AF10" s="466">
        <f t="shared" si="8"/>
        <v>72.5</v>
      </c>
      <c r="AG10" s="482"/>
      <c r="AH10" s="482"/>
      <c r="AI10" s="467">
        <v>0.95</v>
      </c>
      <c r="AJ10" s="468">
        <f t="shared" si="9"/>
        <v>68.875</v>
      </c>
      <c r="AM10" s="470">
        <f t="shared" si="10"/>
        <v>6.4</v>
      </c>
      <c r="AN10" s="470">
        <f t="shared" si="10"/>
        <v>6.25</v>
      </c>
      <c r="AO10" s="470">
        <f t="shared" si="11"/>
        <v>6.55</v>
      </c>
      <c r="AP10" s="470">
        <f t="shared" si="11"/>
        <v>6.4</v>
      </c>
    </row>
    <row r="11" spans="1:42" s="471" customFormat="1" ht="21" customHeight="1">
      <c r="A11" s="454">
        <v>6</v>
      </c>
      <c r="B11" s="479" t="s">
        <v>112</v>
      </c>
      <c r="C11" s="480" t="s">
        <v>113</v>
      </c>
      <c r="D11" s="514" t="s">
        <v>63</v>
      </c>
      <c r="E11" s="479" t="s">
        <v>55</v>
      </c>
      <c r="F11" s="81" t="s">
        <v>56</v>
      </c>
      <c r="G11" s="514" t="s">
        <v>57</v>
      </c>
      <c r="H11" s="484">
        <v>6.3</v>
      </c>
      <c r="I11" s="485">
        <v>6.1</v>
      </c>
      <c r="J11" s="485">
        <v>6.3</v>
      </c>
      <c r="K11" s="485">
        <v>6</v>
      </c>
      <c r="L11" s="484">
        <v>7.1</v>
      </c>
      <c r="M11" s="486">
        <v>7.5</v>
      </c>
      <c r="N11" s="487">
        <v>7.4</v>
      </c>
      <c r="O11" s="488">
        <f t="shared" si="0"/>
        <v>6.1749999999999998</v>
      </c>
      <c r="P11" s="489">
        <f t="shared" si="1"/>
        <v>7.3</v>
      </c>
      <c r="Q11" s="490">
        <f t="shared" si="2"/>
        <v>14.8</v>
      </c>
      <c r="R11" s="491"/>
      <c r="S11" s="492">
        <f t="shared" si="3"/>
        <v>28.274999999999999</v>
      </c>
      <c r="T11" s="484">
        <v>8</v>
      </c>
      <c r="U11" s="485">
        <v>7.4</v>
      </c>
      <c r="V11" s="485">
        <v>8.1999999999999993</v>
      </c>
      <c r="W11" s="485">
        <v>7.6</v>
      </c>
      <c r="X11" s="484">
        <v>9.6999999999999993</v>
      </c>
      <c r="Y11" s="486">
        <v>9.3000000000000007</v>
      </c>
      <c r="Z11" s="487">
        <v>9.3000000000000007</v>
      </c>
      <c r="AA11" s="461">
        <f t="shared" si="4"/>
        <v>7.8</v>
      </c>
      <c r="AB11" s="489">
        <f t="shared" si="5"/>
        <v>9.5</v>
      </c>
      <c r="AC11" s="490">
        <f t="shared" si="6"/>
        <v>18.600000000000001</v>
      </c>
      <c r="AD11" s="491">
        <v>4.5</v>
      </c>
      <c r="AE11" s="492">
        <f t="shared" si="7"/>
        <v>40.400000000000006</v>
      </c>
      <c r="AF11" s="493">
        <f t="shared" si="8"/>
        <v>68.675000000000011</v>
      </c>
      <c r="AG11" s="494"/>
      <c r="AH11" s="494"/>
      <c r="AI11" s="467">
        <v>0.95</v>
      </c>
      <c r="AJ11" s="468">
        <f t="shared" si="9"/>
        <v>65.241250000000008</v>
      </c>
      <c r="AM11" s="470">
        <f t="shared" si="10"/>
        <v>6.3</v>
      </c>
      <c r="AN11" s="470">
        <f t="shared" si="10"/>
        <v>6.05</v>
      </c>
      <c r="AO11" s="470">
        <f t="shared" si="11"/>
        <v>8.1</v>
      </c>
      <c r="AP11" s="470">
        <f t="shared" si="11"/>
        <v>7.5</v>
      </c>
    </row>
    <row r="12" spans="1:42" s="471" customFormat="1" ht="21" customHeight="1">
      <c r="A12" s="454">
        <v>7</v>
      </c>
      <c r="B12" s="79" t="s">
        <v>95</v>
      </c>
      <c r="C12" s="379" t="s">
        <v>80</v>
      </c>
      <c r="D12" s="81" t="s">
        <v>36</v>
      </c>
      <c r="E12" s="79" t="s">
        <v>46</v>
      </c>
      <c r="F12" s="81" t="s">
        <v>38</v>
      </c>
      <c r="G12" s="79" t="s">
        <v>47</v>
      </c>
      <c r="H12" s="457">
        <v>7.4</v>
      </c>
      <c r="I12" s="458">
        <v>7.1</v>
      </c>
      <c r="J12" s="458">
        <v>7.4</v>
      </c>
      <c r="K12" s="458">
        <v>7.2</v>
      </c>
      <c r="L12" s="457">
        <v>9.5</v>
      </c>
      <c r="M12" s="459">
        <v>9.4</v>
      </c>
      <c r="N12" s="460">
        <v>9.6</v>
      </c>
      <c r="O12" s="461">
        <f>SUM(H12,HN12)/2</f>
        <v>3.7</v>
      </c>
      <c r="P12" s="462">
        <f t="shared" si="1"/>
        <v>9.4499999999999993</v>
      </c>
      <c r="Q12" s="463">
        <f t="shared" si="2"/>
        <v>19.2</v>
      </c>
      <c r="R12" s="464">
        <v>2.2999999999999998</v>
      </c>
      <c r="S12" s="465">
        <f t="shared" si="3"/>
        <v>34.649999999999991</v>
      </c>
      <c r="T12" s="457">
        <v>5.2</v>
      </c>
      <c r="U12" s="458">
        <v>5.8</v>
      </c>
      <c r="V12" s="458">
        <v>5.4</v>
      </c>
      <c r="W12" s="458">
        <v>5</v>
      </c>
      <c r="X12" s="457">
        <v>6.8</v>
      </c>
      <c r="Y12" s="459">
        <v>6.8</v>
      </c>
      <c r="Z12" s="460">
        <v>6.1</v>
      </c>
      <c r="AA12" s="461">
        <f t="shared" si="4"/>
        <v>5.3500000000000005</v>
      </c>
      <c r="AB12" s="462">
        <f t="shared" si="5"/>
        <v>6.8</v>
      </c>
      <c r="AC12" s="463">
        <f t="shared" si="6"/>
        <v>12.2</v>
      </c>
      <c r="AD12" s="464">
        <v>5.4</v>
      </c>
      <c r="AE12" s="465">
        <f t="shared" si="7"/>
        <v>29.75</v>
      </c>
      <c r="AF12" s="466">
        <f t="shared" si="8"/>
        <v>64.399999999999991</v>
      </c>
      <c r="AG12" s="467"/>
      <c r="AH12" s="467"/>
      <c r="AI12" s="467"/>
      <c r="AJ12" s="468">
        <f t="shared" si="9"/>
        <v>64.399999999999991</v>
      </c>
      <c r="AM12" s="470">
        <f t="shared" si="10"/>
        <v>7.4</v>
      </c>
      <c r="AN12" s="470">
        <f t="shared" si="10"/>
        <v>7.15</v>
      </c>
      <c r="AO12" s="470">
        <f t="shared" si="11"/>
        <v>5.3000000000000007</v>
      </c>
      <c r="AP12" s="470">
        <f t="shared" si="11"/>
        <v>5.4</v>
      </c>
    </row>
    <row r="13" spans="1:42" s="471" customFormat="1" ht="21" customHeight="1">
      <c r="A13" s="454">
        <v>8</v>
      </c>
      <c r="B13" s="519" t="s">
        <v>98</v>
      </c>
      <c r="C13" s="520" t="s">
        <v>69</v>
      </c>
      <c r="D13" s="521" t="s">
        <v>63</v>
      </c>
      <c r="E13" s="518" t="s">
        <v>52</v>
      </c>
      <c r="F13" s="518" t="s">
        <v>38</v>
      </c>
      <c r="G13" s="518" t="s">
        <v>53</v>
      </c>
      <c r="H13" s="457">
        <v>5.5</v>
      </c>
      <c r="I13" s="458">
        <v>5.2</v>
      </c>
      <c r="J13" s="458">
        <v>5.7</v>
      </c>
      <c r="K13" s="458">
        <v>5.3</v>
      </c>
      <c r="L13" s="457">
        <v>7</v>
      </c>
      <c r="M13" s="459">
        <v>7.5</v>
      </c>
      <c r="N13" s="460">
        <v>6.9</v>
      </c>
      <c r="O13" s="461">
        <f>SUM(AM13,AN13)/2</f>
        <v>5.4249999999999998</v>
      </c>
      <c r="P13" s="462">
        <f t="shared" si="1"/>
        <v>7.25</v>
      </c>
      <c r="Q13" s="463">
        <f t="shared" si="2"/>
        <v>13.8</v>
      </c>
      <c r="R13" s="464"/>
      <c r="S13" s="465">
        <f t="shared" si="3"/>
        <v>26.475000000000001</v>
      </c>
      <c r="T13" s="457">
        <v>6.6</v>
      </c>
      <c r="U13" s="458">
        <v>6.7</v>
      </c>
      <c r="V13" s="458">
        <v>6.9</v>
      </c>
      <c r="W13" s="458">
        <v>6.4</v>
      </c>
      <c r="X13" s="457">
        <v>9.1999999999999993</v>
      </c>
      <c r="Y13" s="459">
        <v>9.1</v>
      </c>
      <c r="Z13" s="460">
        <v>8.6</v>
      </c>
      <c r="AA13" s="461">
        <f t="shared" si="4"/>
        <v>6.65</v>
      </c>
      <c r="AB13" s="462">
        <f t="shared" si="5"/>
        <v>9.1499999999999986</v>
      </c>
      <c r="AC13" s="463">
        <f t="shared" si="6"/>
        <v>17.2</v>
      </c>
      <c r="AD13" s="464">
        <v>5.2</v>
      </c>
      <c r="AE13" s="465">
        <f t="shared" si="7"/>
        <v>38.200000000000003</v>
      </c>
      <c r="AF13" s="466">
        <f t="shared" si="8"/>
        <v>64.675000000000011</v>
      </c>
      <c r="AG13" s="467"/>
      <c r="AH13" s="467"/>
      <c r="AI13" s="467">
        <v>0.95</v>
      </c>
      <c r="AJ13" s="468">
        <f t="shared" si="9"/>
        <v>61.441250000000011</v>
      </c>
      <c r="AM13" s="470">
        <f t="shared" si="10"/>
        <v>5.6</v>
      </c>
      <c r="AN13" s="470">
        <f t="shared" si="10"/>
        <v>5.25</v>
      </c>
      <c r="AO13" s="470">
        <f t="shared" si="11"/>
        <v>6.75</v>
      </c>
      <c r="AP13" s="470">
        <f t="shared" si="11"/>
        <v>6.5500000000000007</v>
      </c>
    </row>
    <row r="14" spans="1:42" s="471" customFormat="1" ht="21" customHeight="1">
      <c r="A14" s="454">
        <v>9</v>
      </c>
      <c r="B14" s="79" t="s">
        <v>96</v>
      </c>
      <c r="C14" s="379" t="s">
        <v>97</v>
      </c>
      <c r="D14" s="495" t="s">
        <v>63</v>
      </c>
      <c r="E14" s="79" t="s">
        <v>64</v>
      </c>
      <c r="F14" s="81" t="s">
        <v>56</v>
      </c>
      <c r="G14" s="81" t="s">
        <v>65</v>
      </c>
      <c r="H14" s="457">
        <v>5.8</v>
      </c>
      <c r="I14" s="458">
        <v>5.8</v>
      </c>
      <c r="J14" s="458">
        <v>5.8</v>
      </c>
      <c r="K14" s="458">
        <v>6.2</v>
      </c>
      <c r="L14" s="457">
        <v>8.5</v>
      </c>
      <c r="M14" s="459">
        <v>8.5</v>
      </c>
      <c r="N14" s="460">
        <v>6.3</v>
      </c>
      <c r="O14" s="461">
        <f>SUM(AM14,AN14)/2</f>
        <v>5.9</v>
      </c>
      <c r="P14" s="462">
        <f t="shared" si="1"/>
        <v>8.5</v>
      </c>
      <c r="Q14" s="463">
        <f t="shared" si="2"/>
        <v>12.6</v>
      </c>
      <c r="R14" s="464"/>
      <c r="S14" s="465">
        <f t="shared" si="3"/>
        <v>27</v>
      </c>
      <c r="T14" s="457">
        <v>6.3</v>
      </c>
      <c r="U14" s="458">
        <v>6.7</v>
      </c>
      <c r="V14" s="458">
        <v>6.4</v>
      </c>
      <c r="W14" s="458">
        <v>6.5</v>
      </c>
      <c r="X14" s="457">
        <v>8.6999999999999993</v>
      </c>
      <c r="Y14" s="459">
        <v>9.6</v>
      </c>
      <c r="Z14" s="460">
        <v>7.1</v>
      </c>
      <c r="AA14" s="461">
        <f t="shared" si="4"/>
        <v>6.4749999999999996</v>
      </c>
      <c r="AB14" s="462">
        <f t="shared" si="5"/>
        <v>9.1499999999999986</v>
      </c>
      <c r="AC14" s="463">
        <f t="shared" si="6"/>
        <v>14.2</v>
      </c>
      <c r="AD14" s="464">
        <v>4.9000000000000004</v>
      </c>
      <c r="AE14" s="465">
        <f t="shared" si="7"/>
        <v>34.724999999999994</v>
      </c>
      <c r="AF14" s="466">
        <f t="shared" si="8"/>
        <v>61.724999999999994</v>
      </c>
      <c r="AG14" s="467"/>
      <c r="AH14" s="467"/>
      <c r="AI14" s="467">
        <v>0.95</v>
      </c>
      <c r="AJ14" s="468">
        <f t="shared" si="9"/>
        <v>58.638749999999995</v>
      </c>
      <c r="AM14" s="470">
        <f t="shared" si="10"/>
        <v>5.8</v>
      </c>
      <c r="AN14" s="470">
        <f t="shared" si="10"/>
        <v>6</v>
      </c>
      <c r="AO14" s="470">
        <f t="shared" si="11"/>
        <v>6.35</v>
      </c>
      <c r="AP14" s="470">
        <f t="shared" si="11"/>
        <v>6.6</v>
      </c>
    </row>
    <row r="15" spans="1:42" s="471" customFormat="1" ht="21" customHeight="1">
      <c r="A15" s="454">
        <v>10</v>
      </c>
      <c r="B15" s="79" t="s">
        <v>118</v>
      </c>
      <c r="C15" s="379" t="s">
        <v>80</v>
      </c>
      <c r="D15" s="81" t="s">
        <v>36</v>
      </c>
      <c r="E15" s="79" t="s">
        <v>81</v>
      </c>
      <c r="F15" s="81" t="s">
        <v>38</v>
      </c>
      <c r="G15" s="81" t="s">
        <v>65</v>
      </c>
      <c r="H15" s="457">
        <v>5.7</v>
      </c>
      <c r="I15" s="458">
        <v>5.2</v>
      </c>
      <c r="J15" s="458">
        <v>6</v>
      </c>
      <c r="K15" s="458">
        <v>5.3</v>
      </c>
      <c r="L15" s="457">
        <v>8</v>
      </c>
      <c r="M15" s="459">
        <v>8.6</v>
      </c>
      <c r="N15" s="460">
        <v>8.1</v>
      </c>
      <c r="O15" s="461">
        <f>SUM(AM15,AN15)/2</f>
        <v>5.55</v>
      </c>
      <c r="P15" s="462">
        <f t="shared" si="1"/>
        <v>8.3000000000000007</v>
      </c>
      <c r="Q15" s="463">
        <f t="shared" si="2"/>
        <v>16.2</v>
      </c>
      <c r="R15" s="464">
        <v>1.5</v>
      </c>
      <c r="S15" s="465">
        <f t="shared" si="3"/>
        <v>31.55</v>
      </c>
      <c r="T15" s="457">
        <v>3.4</v>
      </c>
      <c r="U15" s="458">
        <v>2.9</v>
      </c>
      <c r="V15" s="458">
        <v>3.3</v>
      </c>
      <c r="W15" s="458">
        <v>3</v>
      </c>
      <c r="X15" s="457">
        <v>4.7</v>
      </c>
      <c r="Y15" s="459">
        <v>4.7</v>
      </c>
      <c r="Z15" s="460">
        <v>4.4000000000000004</v>
      </c>
      <c r="AA15" s="461">
        <f t="shared" si="4"/>
        <v>3.15</v>
      </c>
      <c r="AB15" s="462">
        <f t="shared" si="5"/>
        <v>4.7</v>
      </c>
      <c r="AC15" s="463">
        <f t="shared" si="6"/>
        <v>8.8000000000000007</v>
      </c>
      <c r="AD15" s="464">
        <v>2.6</v>
      </c>
      <c r="AE15" s="465">
        <f t="shared" si="7"/>
        <v>19.25</v>
      </c>
      <c r="AF15" s="466">
        <f t="shared" si="8"/>
        <v>50.8</v>
      </c>
      <c r="AG15" s="482"/>
      <c r="AH15" s="482"/>
      <c r="AI15" s="467"/>
      <c r="AJ15" s="468">
        <f t="shared" si="9"/>
        <v>50.8</v>
      </c>
      <c r="AM15" s="470">
        <f t="shared" si="10"/>
        <v>5.85</v>
      </c>
      <c r="AN15" s="470">
        <f t="shared" si="10"/>
        <v>5.25</v>
      </c>
      <c r="AO15" s="470">
        <f t="shared" si="11"/>
        <v>3.3499999999999996</v>
      </c>
      <c r="AP15" s="470">
        <f t="shared" si="11"/>
        <v>2.95</v>
      </c>
    </row>
    <row r="16" spans="1:42" s="471" customFormat="1" ht="21" customHeight="1">
      <c r="A16" s="454">
        <v>11</v>
      </c>
      <c r="B16" s="79" t="s">
        <v>107</v>
      </c>
      <c r="C16" s="379" t="s">
        <v>108</v>
      </c>
      <c r="D16" s="522" t="s">
        <v>36</v>
      </c>
      <c r="E16" s="79" t="s">
        <v>109</v>
      </c>
      <c r="F16" s="81" t="s">
        <v>110</v>
      </c>
      <c r="G16" s="81" t="s">
        <v>111</v>
      </c>
      <c r="H16" s="457">
        <v>6.9</v>
      </c>
      <c r="I16" s="458">
        <v>6</v>
      </c>
      <c r="J16" s="458">
        <v>7</v>
      </c>
      <c r="K16" s="458">
        <v>6.4</v>
      </c>
      <c r="L16" s="457">
        <v>8.4</v>
      </c>
      <c r="M16" s="459">
        <v>9.3000000000000007</v>
      </c>
      <c r="N16" s="460">
        <v>7.4</v>
      </c>
      <c r="O16" s="461">
        <f>SUM(AM16,AN16)/2</f>
        <v>6.5750000000000002</v>
      </c>
      <c r="P16" s="462">
        <f t="shared" si="1"/>
        <v>8.8500000000000014</v>
      </c>
      <c r="Q16" s="463">
        <f t="shared" si="2"/>
        <v>14.8</v>
      </c>
      <c r="R16" s="464">
        <v>2.5</v>
      </c>
      <c r="S16" s="465">
        <f t="shared" si="3"/>
        <v>32.725000000000001</v>
      </c>
      <c r="T16" s="457">
        <v>2.9</v>
      </c>
      <c r="U16" s="458">
        <v>2.5</v>
      </c>
      <c r="V16" s="458">
        <v>2.9</v>
      </c>
      <c r="W16" s="458">
        <v>2.9</v>
      </c>
      <c r="X16" s="457">
        <v>3.5</v>
      </c>
      <c r="Y16" s="459">
        <v>4</v>
      </c>
      <c r="Z16" s="460">
        <v>3</v>
      </c>
      <c r="AA16" s="461">
        <f t="shared" si="4"/>
        <v>2.8</v>
      </c>
      <c r="AB16" s="462">
        <f t="shared" si="5"/>
        <v>3.75</v>
      </c>
      <c r="AC16" s="463">
        <f t="shared" si="6"/>
        <v>6</v>
      </c>
      <c r="AD16" s="464">
        <v>3.2</v>
      </c>
      <c r="AE16" s="465">
        <f t="shared" si="7"/>
        <v>15.75</v>
      </c>
      <c r="AF16" s="466">
        <f t="shared" si="8"/>
        <v>48.475000000000001</v>
      </c>
      <c r="AG16" s="467"/>
      <c r="AH16" s="467"/>
      <c r="AI16" s="478"/>
      <c r="AJ16" s="468">
        <f t="shared" si="9"/>
        <v>48.475000000000001</v>
      </c>
      <c r="AM16" s="470">
        <f t="shared" si="10"/>
        <v>6.95</v>
      </c>
      <c r="AN16" s="470">
        <f t="shared" si="10"/>
        <v>6.2</v>
      </c>
      <c r="AO16" s="470">
        <f t="shared" si="11"/>
        <v>2.9</v>
      </c>
      <c r="AP16" s="470">
        <f t="shared" si="11"/>
        <v>2.7</v>
      </c>
    </row>
    <row r="17" spans="1:42" s="471" customFormat="1" ht="21" customHeight="1">
      <c r="A17" s="454">
        <v>12</v>
      </c>
      <c r="B17" s="79" t="s">
        <v>116</v>
      </c>
      <c r="C17" s="379" t="s">
        <v>117</v>
      </c>
      <c r="D17" s="81" t="s">
        <v>36</v>
      </c>
      <c r="E17" s="79" t="s">
        <v>81</v>
      </c>
      <c r="F17" s="81" t="s">
        <v>38</v>
      </c>
      <c r="G17" s="81" t="s">
        <v>65</v>
      </c>
      <c r="H17" s="457">
        <v>6.4</v>
      </c>
      <c r="I17" s="458">
        <v>5.9</v>
      </c>
      <c r="J17" s="458">
        <v>6.5</v>
      </c>
      <c r="K17" s="458">
        <v>6.9</v>
      </c>
      <c r="L17" s="457">
        <v>9</v>
      </c>
      <c r="M17" s="459">
        <v>9.5</v>
      </c>
      <c r="N17" s="460">
        <v>7.1</v>
      </c>
      <c r="O17" s="461">
        <f>SUM(AM17,AN17)/2</f>
        <v>6.4250000000000007</v>
      </c>
      <c r="P17" s="462">
        <f t="shared" si="1"/>
        <v>9.25</v>
      </c>
      <c r="Q17" s="463">
        <f t="shared" si="2"/>
        <v>14.2</v>
      </c>
      <c r="R17" s="464">
        <v>1.3</v>
      </c>
      <c r="S17" s="465">
        <f t="shared" si="3"/>
        <v>31.175000000000001</v>
      </c>
      <c r="T17" s="457">
        <v>2.8</v>
      </c>
      <c r="U17" s="458">
        <v>2.6</v>
      </c>
      <c r="V17" s="458">
        <v>2.8</v>
      </c>
      <c r="W17" s="458">
        <v>2.6</v>
      </c>
      <c r="X17" s="457">
        <v>3.4</v>
      </c>
      <c r="Y17" s="459">
        <v>3.9</v>
      </c>
      <c r="Z17" s="460">
        <v>2.5</v>
      </c>
      <c r="AA17" s="461">
        <f t="shared" si="4"/>
        <v>2.7</v>
      </c>
      <c r="AB17" s="462">
        <f t="shared" si="5"/>
        <v>3.65</v>
      </c>
      <c r="AC17" s="463">
        <f t="shared" si="6"/>
        <v>5</v>
      </c>
      <c r="AD17" s="464">
        <v>2.1</v>
      </c>
      <c r="AE17" s="465">
        <f t="shared" si="7"/>
        <v>13.45</v>
      </c>
      <c r="AF17" s="466">
        <f t="shared" si="8"/>
        <v>44.625</v>
      </c>
      <c r="AG17" s="467"/>
      <c r="AH17" s="467"/>
      <c r="AI17" s="478"/>
      <c r="AJ17" s="468">
        <f t="shared" si="9"/>
        <v>44.625</v>
      </c>
      <c r="AM17" s="470">
        <f t="shared" si="10"/>
        <v>6.45</v>
      </c>
      <c r="AN17" s="470">
        <f t="shared" si="10"/>
        <v>6.4</v>
      </c>
      <c r="AO17" s="470">
        <f t="shared" si="11"/>
        <v>2.8</v>
      </c>
      <c r="AP17" s="470">
        <f t="shared" si="11"/>
        <v>2.6</v>
      </c>
    </row>
    <row r="18" spans="1:42">
      <c r="A18" s="87"/>
      <c r="B18" s="87"/>
      <c r="C18" s="88"/>
      <c r="D18" s="87"/>
      <c r="E18" s="87"/>
      <c r="F18" s="89"/>
      <c r="G18" s="90"/>
      <c r="H18" s="87"/>
      <c r="I18" s="87"/>
      <c r="J18" s="87"/>
      <c r="K18" s="87"/>
      <c r="L18" s="87"/>
      <c r="M18" s="87"/>
      <c r="N18" s="91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91"/>
      <c r="AA18" s="87"/>
      <c r="AB18" s="87"/>
      <c r="AC18" s="87"/>
      <c r="AD18" s="87"/>
      <c r="AE18" s="87"/>
      <c r="AF18" s="87"/>
      <c r="AG18" s="92"/>
      <c r="AH18" s="92"/>
      <c r="AI18" s="92"/>
      <c r="AJ18" s="59"/>
      <c r="AM18" s="25"/>
      <c r="AN18" s="25"/>
      <c r="AO18" s="25"/>
      <c r="AP18" s="25"/>
    </row>
    <row r="19" spans="1:42">
      <c r="A19" s="87"/>
      <c r="B19" s="87"/>
      <c r="C19" s="88"/>
      <c r="D19" s="87"/>
      <c r="E19" s="87"/>
      <c r="F19" s="89"/>
      <c r="G19" s="90"/>
      <c r="H19" s="87"/>
      <c r="I19" s="87"/>
      <c r="J19" s="87"/>
      <c r="K19" s="87"/>
      <c r="L19" s="87"/>
      <c r="M19" s="87"/>
      <c r="N19" s="91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91"/>
      <c r="AA19" s="93"/>
      <c r="AB19" s="93"/>
      <c r="AC19" s="93"/>
      <c r="AD19" s="93"/>
      <c r="AE19" s="87"/>
      <c r="AF19" s="87"/>
      <c r="AG19" s="92"/>
      <c r="AH19" s="92"/>
      <c r="AI19" s="92"/>
      <c r="AJ19" s="87"/>
      <c r="AM19" s="25"/>
      <c r="AN19" s="25"/>
      <c r="AO19" s="25"/>
      <c r="AP19" s="25"/>
    </row>
    <row r="20" spans="1:42">
      <c r="A20" s="602" t="s">
        <v>89</v>
      </c>
      <c r="B20" s="584"/>
      <c r="C20" s="603" t="s">
        <v>2</v>
      </c>
      <c r="D20" s="603"/>
      <c r="E20" s="603"/>
      <c r="F20" s="585" t="s">
        <v>90</v>
      </c>
      <c r="G20" s="585"/>
      <c r="H20" s="585"/>
      <c r="I20" s="585"/>
      <c r="J20" s="585"/>
      <c r="K20" s="66"/>
      <c r="L20" s="1"/>
      <c r="M20" s="67"/>
      <c r="N20" s="63"/>
      <c r="O20" s="67" t="s">
        <v>91</v>
      </c>
      <c r="P20" s="1"/>
      <c r="Q20" s="1"/>
      <c r="R20" s="68"/>
      <c r="S20" s="68"/>
      <c r="T20" s="66"/>
      <c r="U20" s="66"/>
      <c r="V20" s="66"/>
      <c r="W20" s="66"/>
      <c r="X20" s="1"/>
      <c r="Y20" s="67" t="s">
        <v>2</v>
      </c>
      <c r="Z20" s="69" t="s">
        <v>2</v>
      </c>
      <c r="AA20" s="604" t="s">
        <v>92</v>
      </c>
      <c r="AB20" s="605"/>
      <c r="AC20" s="605"/>
      <c r="AD20" s="605"/>
      <c r="AE20" s="68"/>
      <c r="AF20" s="68"/>
      <c r="AG20" s="66"/>
      <c r="AH20" s="66"/>
      <c r="AI20" s="66"/>
      <c r="AJ20" s="66"/>
      <c r="AM20" s="25"/>
      <c r="AN20" s="25"/>
      <c r="AO20" s="25"/>
      <c r="AP20" s="25"/>
    </row>
    <row r="21" spans="1:42">
      <c r="A21" s="59"/>
      <c r="B21" s="59"/>
      <c r="C21" s="60"/>
      <c r="D21" s="59"/>
      <c r="E21" s="59"/>
      <c r="F21" s="61"/>
      <c r="G21" s="62"/>
      <c r="H21" s="59"/>
      <c r="I21" s="59"/>
      <c r="J21" s="59"/>
      <c r="K21" s="59"/>
      <c r="L21" s="59"/>
      <c r="M21" s="59"/>
      <c r="N21" s="63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3"/>
      <c r="AA21" s="59"/>
      <c r="AB21" s="59"/>
      <c r="AC21" s="59"/>
      <c r="AD21" s="59"/>
      <c r="AE21" s="59"/>
      <c r="AF21" s="59"/>
      <c r="AG21" s="65"/>
      <c r="AH21" s="65"/>
      <c r="AI21" s="65"/>
      <c r="AJ21" s="59"/>
      <c r="AM21" s="25"/>
      <c r="AN21" s="25"/>
      <c r="AO21" s="25"/>
      <c r="AP21" s="25"/>
    </row>
    <row r="22" spans="1:42">
      <c r="A22" s="59"/>
      <c r="B22" s="59"/>
      <c r="C22" s="60"/>
      <c r="D22" s="59"/>
      <c r="E22" s="59"/>
      <c r="F22" s="61"/>
      <c r="G22" s="62"/>
      <c r="H22" s="59"/>
      <c r="I22" s="59"/>
      <c r="J22" s="59"/>
      <c r="K22" s="59"/>
      <c r="L22" s="59"/>
      <c r="M22" s="59"/>
      <c r="N22" s="63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3"/>
      <c r="AA22" s="59"/>
      <c r="AB22" s="59"/>
      <c r="AC22" s="59"/>
      <c r="AD22" s="59"/>
      <c r="AE22" s="59"/>
      <c r="AF22" s="59"/>
      <c r="AG22" s="65"/>
      <c r="AH22" s="65"/>
      <c r="AI22" s="65"/>
      <c r="AJ22" s="59"/>
      <c r="AM22" s="25"/>
      <c r="AN22" s="25"/>
      <c r="AO22" s="25"/>
      <c r="AP22" s="25"/>
    </row>
  </sheetData>
  <sortState ref="B6:AJ17">
    <sortCondition descending="1" ref="AJ6:AJ17"/>
  </sortState>
  <mergeCells count="35">
    <mergeCell ref="A5:AJ5"/>
    <mergeCell ref="A20:B20"/>
    <mergeCell ref="C20:E20"/>
    <mergeCell ref="F20:J20"/>
    <mergeCell ref="AA20:AD20"/>
    <mergeCell ref="O3:O4"/>
    <mergeCell ref="P3:P4"/>
    <mergeCell ref="Q3:Q4"/>
    <mergeCell ref="AI3:AI4"/>
    <mergeCell ref="AJ3:AJ4"/>
    <mergeCell ref="AC3:AC4"/>
    <mergeCell ref="AD3:AD4"/>
    <mergeCell ref="AE3:AE4"/>
    <mergeCell ref="AF3:AF4"/>
    <mergeCell ref="AG3:AG4"/>
    <mergeCell ref="AH3:AH4"/>
    <mergeCell ref="R3:R4"/>
    <mergeCell ref="S3:S4"/>
    <mergeCell ref="T3:W3"/>
    <mergeCell ref="A1:AJ1"/>
    <mergeCell ref="A2:B2"/>
    <mergeCell ref="C2:F2"/>
    <mergeCell ref="AF2:AJ2"/>
    <mergeCell ref="A3:A4"/>
    <mergeCell ref="B3:B4"/>
    <mergeCell ref="C3:C4"/>
    <mergeCell ref="D3:D4"/>
    <mergeCell ref="E3:E4"/>
    <mergeCell ref="F3:F4"/>
    <mergeCell ref="X3:Y3"/>
    <mergeCell ref="AA3:AA4"/>
    <mergeCell ref="AB3:AB4"/>
    <mergeCell ref="G3:G4"/>
    <mergeCell ref="H3:K3"/>
    <mergeCell ref="L3:M3"/>
  </mergeCells>
  <phoneticPr fontId="27" type="noConversion"/>
  <pageMargins left="0.25" right="0.25" top="0.75" bottom="0.75" header="0.3" footer="0.3"/>
  <pageSetup paperSize="9" scale="55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 enableFormatConditionsCalculation="0">
    <pageSetUpPr fitToPage="1"/>
  </sheetPr>
  <dimension ref="A1:AK120"/>
  <sheetViews>
    <sheetView zoomScale="87" zoomScaleNormal="95" zoomScaleSheetLayoutView="120" zoomScalePageLayoutView="95" workbookViewId="0">
      <selection activeCell="AH9" sqref="AH9"/>
    </sheetView>
  </sheetViews>
  <sheetFormatPr defaultColWidth="8.77734375" defaultRowHeight="12.75"/>
  <cols>
    <col min="1" max="1" width="3.109375" style="313" customWidth="1"/>
    <col min="2" max="2" width="18.6640625" style="313" customWidth="1"/>
    <col min="3" max="4" width="4.44140625" style="313" customWidth="1"/>
    <col min="5" max="5" width="8" style="313" customWidth="1"/>
    <col min="6" max="6" width="7.44140625" style="315" hidden="1" customWidth="1"/>
    <col min="7" max="7" width="6.33203125" style="315" customWidth="1"/>
    <col min="8" max="8" width="10.44140625" style="313" customWidth="1"/>
    <col min="9" max="9" width="3.109375" style="313" customWidth="1"/>
    <col min="10" max="11" width="3" style="313" customWidth="1"/>
    <col min="12" max="12" width="3.44140625" style="313" customWidth="1"/>
    <col min="13" max="13" width="3.33203125" style="313" customWidth="1"/>
    <col min="14" max="14" width="3.109375" style="313" customWidth="1"/>
    <col min="15" max="15" width="5.6640625" style="313" customWidth="1"/>
    <col min="16" max="16" width="4.33203125" style="313" customWidth="1"/>
    <col min="17" max="17" width="3.6640625" style="313" customWidth="1"/>
    <col min="18" max="19" width="5.6640625" style="313" customWidth="1"/>
    <col min="20" max="23" width="3" style="313" customWidth="1"/>
    <col min="24" max="24" width="3.44140625" style="313" customWidth="1"/>
    <col min="25" max="25" width="3.6640625" style="313" customWidth="1"/>
    <col min="26" max="26" width="5.6640625" style="313" customWidth="1"/>
    <col min="27" max="27" width="4.77734375" style="313" customWidth="1"/>
    <col min="28" max="28" width="3.77734375" style="313" customWidth="1"/>
    <col min="29" max="29" width="5.44140625" style="313" customWidth="1"/>
    <col min="30" max="30" width="5.6640625" style="313" customWidth="1"/>
    <col min="31" max="31" width="6.6640625" style="313" customWidth="1"/>
    <col min="32" max="32" width="5.6640625" style="313" customWidth="1"/>
    <col min="33" max="34" width="3.77734375" style="314" customWidth="1"/>
    <col min="35" max="35" width="4.44140625" style="314" customWidth="1"/>
    <col min="36" max="36" width="6.6640625" style="313" customWidth="1"/>
    <col min="37" max="16384" width="8.77734375" style="63"/>
  </cols>
  <sheetData>
    <row r="1" spans="1:37" s="207" customFormat="1" ht="15.75">
      <c r="A1" s="626" t="s">
        <v>157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326"/>
    </row>
    <row r="2" spans="1:37" s="207" customFormat="1" ht="12.75" customHeight="1">
      <c r="A2" s="627" t="s">
        <v>1</v>
      </c>
      <c r="B2" s="627"/>
      <c r="C2" s="628"/>
      <c r="D2" s="628"/>
      <c r="E2" s="628"/>
      <c r="F2" s="628"/>
      <c r="G2" s="316"/>
      <c r="H2" s="284"/>
      <c r="I2" s="286"/>
      <c r="J2" s="286"/>
      <c r="K2" s="286"/>
      <c r="L2" s="286"/>
      <c r="M2" s="287" t="s">
        <v>2</v>
      </c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7" t="s">
        <v>2</v>
      </c>
      <c r="Y2" s="286"/>
      <c r="Z2" s="286"/>
      <c r="AA2" s="286"/>
      <c r="AB2" s="286"/>
      <c r="AC2" s="286"/>
      <c r="AD2" s="286"/>
      <c r="AE2" s="286"/>
      <c r="AF2" s="629" t="s">
        <v>119</v>
      </c>
      <c r="AG2" s="629"/>
      <c r="AH2" s="629"/>
      <c r="AI2" s="629"/>
      <c r="AJ2" s="629"/>
    </row>
    <row r="3" spans="1:37" s="290" customFormat="1" ht="24" customHeight="1">
      <c r="A3" s="630" t="s">
        <v>4</v>
      </c>
      <c r="B3" s="612" t="s">
        <v>5</v>
      </c>
      <c r="C3" s="632" t="s">
        <v>6</v>
      </c>
      <c r="D3" s="634" t="s">
        <v>7</v>
      </c>
      <c r="E3" s="612" t="s">
        <v>8</v>
      </c>
      <c r="F3" s="612" t="s">
        <v>8</v>
      </c>
      <c r="G3" s="612" t="s">
        <v>9</v>
      </c>
      <c r="H3" s="612" t="s">
        <v>10</v>
      </c>
      <c r="I3" s="614" t="s">
        <v>11</v>
      </c>
      <c r="J3" s="615"/>
      <c r="K3" s="615"/>
      <c r="L3" s="615"/>
      <c r="M3" s="616" t="s">
        <v>12</v>
      </c>
      <c r="N3" s="616"/>
      <c r="O3" s="617" t="s">
        <v>120</v>
      </c>
      <c r="P3" s="617" t="s">
        <v>15</v>
      </c>
      <c r="Q3" s="612" t="s">
        <v>17</v>
      </c>
      <c r="R3" s="623" t="s">
        <v>121</v>
      </c>
      <c r="S3" s="617" t="s">
        <v>18</v>
      </c>
      <c r="T3" s="614" t="s">
        <v>11</v>
      </c>
      <c r="U3" s="615"/>
      <c r="V3" s="615"/>
      <c r="W3" s="615"/>
      <c r="X3" s="625" t="s">
        <v>12</v>
      </c>
      <c r="Y3" s="625"/>
      <c r="Z3" s="617" t="s">
        <v>122</v>
      </c>
      <c r="AA3" s="617" t="s">
        <v>15</v>
      </c>
      <c r="AB3" s="612" t="s">
        <v>17</v>
      </c>
      <c r="AC3" s="623" t="s">
        <v>121</v>
      </c>
      <c r="AD3" s="617" t="s">
        <v>123</v>
      </c>
      <c r="AE3" s="617" t="s">
        <v>21</v>
      </c>
      <c r="AF3" s="617" t="s">
        <v>124</v>
      </c>
      <c r="AG3" s="610" t="s">
        <v>22</v>
      </c>
      <c r="AH3" s="610" t="s">
        <v>23</v>
      </c>
      <c r="AI3" s="636" t="s">
        <v>24</v>
      </c>
      <c r="AJ3" s="617" t="s">
        <v>25</v>
      </c>
    </row>
    <row r="4" spans="1:37" s="290" customFormat="1" ht="27.75" customHeight="1">
      <c r="A4" s="631"/>
      <c r="B4" s="613"/>
      <c r="C4" s="633"/>
      <c r="D4" s="635"/>
      <c r="E4" s="613"/>
      <c r="F4" s="613"/>
      <c r="G4" s="613"/>
      <c r="H4" s="613"/>
      <c r="I4" s="291" t="s">
        <v>26</v>
      </c>
      <c r="J4" s="291" t="s">
        <v>27</v>
      </c>
      <c r="K4" s="291" t="s">
        <v>28</v>
      </c>
      <c r="L4" s="291" t="s">
        <v>29</v>
      </c>
      <c r="M4" s="292" t="s">
        <v>30</v>
      </c>
      <c r="N4" s="292" t="s">
        <v>31</v>
      </c>
      <c r="O4" s="618"/>
      <c r="P4" s="618"/>
      <c r="Q4" s="613"/>
      <c r="R4" s="624"/>
      <c r="S4" s="618"/>
      <c r="T4" s="291" t="s">
        <v>26</v>
      </c>
      <c r="U4" s="291" t="s">
        <v>27</v>
      </c>
      <c r="V4" s="291" t="s">
        <v>28</v>
      </c>
      <c r="W4" s="291" t="s">
        <v>29</v>
      </c>
      <c r="X4" s="292" t="s">
        <v>30</v>
      </c>
      <c r="Y4" s="292" t="s">
        <v>31</v>
      </c>
      <c r="Z4" s="618"/>
      <c r="AA4" s="618"/>
      <c r="AB4" s="613"/>
      <c r="AC4" s="624"/>
      <c r="AD4" s="618"/>
      <c r="AE4" s="618"/>
      <c r="AF4" s="618"/>
      <c r="AG4" s="611"/>
      <c r="AH4" s="611"/>
      <c r="AI4" s="637"/>
      <c r="AJ4" s="618"/>
    </row>
    <row r="5" spans="1:37" s="207" customFormat="1" ht="15.75" customHeight="1">
      <c r="A5" s="619" t="s">
        <v>392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</row>
    <row r="6" spans="1:37" s="304" customFormat="1" ht="12" customHeight="1">
      <c r="A6" s="327">
        <v>1</v>
      </c>
      <c r="B6" s="220" t="s">
        <v>334</v>
      </c>
      <c r="C6" s="211">
        <v>2001</v>
      </c>
      <c r="D6" s="211" t="s">
        <v>36</v>
      </c>
      <c r="E6" s="14" t="s">
        <v>81</v>
      </c>
      <c r="F6" s="211"/>
      <c r="G6" s="211" t="s">
        <v>38</v>
      </c>
      <c r="H6" s="211" t="s">
        <v>65</v>
      </c>
      <c r="I6" s="294">
        <v>9</v>
      </c>
      <c r="J6" s="295">
        <v>8.8000000000000007</v>
      </c>
      <c r="K6" s="295">
        <v>9</v>
      </c>
      <c r="L6" s="295">
        <v>9.3000000000000007</v>
      </c>
      <c r="M6" s="294">
        <v>9.3000000000000007</v>
      </c>
      <c r="N6" s="296">
        <v>9.1999999999999993</v>
      </c>
      <c r="O6" s="97">
        <f t="shared" ref="O6:O47" si="0">SUM(I6:L6)-MIN(I6:L6)-MAX(I6:L6)</f>
        <v>18</v>
      </c>
      <c r="P6" s="328">
        <f t="shared" ref="P6:P47" si="1">SUM(M6:N6)/2</f>
        <v>9.25</v>
      </c>
      <c r="Q6" s="298">
        <v>3.6</v>
      </c>
      <c r="R6" s="299">
        <v>18.795000000000002</v>
      </c>
      <c r="S6" s="21">
        <f t="shared" ref="S6:S47" si="2">SUM(O6,P6,Q6,R6)</f>
        <v>49.645000000000003</v>
      </c>
      <c r="T6" s="295">
        <v>8</v>
      </c>
      <c r="U6" s="295">
        <v>8.3000000000000007</v>
      </c>
      <c r="V6" s="295">
        <v>7.9</v>
      </c>
      <c r="W6" s="295">
        <v>8</v>
      </c>
      <c r="X6" s="294">
        <v>8.5</v>
      </c>
      <c r="Y6" s="296">
        <v>8.6999999999999993</v>
      </c>
      <c r="Z6" s="97">
        <f t="shared" ref="Z6:Z47" si="3">SUM(T6:W6)-MIN(T6:W6)-MAX(T6:W6)</f>
        <v>16.000000000000004</v>
      </c>
      <c r="AA6" s="328">
        <f t="shared" ref="AA6:AA47" si="4">SUM(X6:Y6)/2</f>
        <v>8.6</v>
      </c>
      <c r="AB6" s="298">
        <v>15</v>
      </c>
      <c r="AC6" s="299">
        <v>17.7</v>
      </c>
      <c r="AD6" s="21">
        <f t="shared" ref="AD6:AD47" si="5">SUM(Z6,AA6,AB6,AC6)</f>
        <v>57.3</v>
      </c>
      <c r="AE6" s="22">
        <f t="shared" ref="AE6:AE47" si="6">SUM(S6,AD6)</f>
        <v>106.94499999999999</v>
      </c>
      <c r="AF6" s="100">
        <f t="shared" ref="AF6:AF47" si="7">SUM(S6,AD6)-R6-AC6</f>
        <v>70.449999999999989</v>
      </c>
      <c r="AG6" s="303"/>
      <c r="AH6" s="303" t="s">
        <v>36</v>
      </c>
      <c r="AI6" s="329"/>
      <c r="AJ6" s="22">
        <f t="shared" ref="AJ6:AJ48" si="8">PRODUCT(AE6,AI6)-AG6</f>
        <v>106.94499999999999</v>
      </c>
    </row>
    <row r="7" spans="1:37" s="304" customFormat="1" ht="11.25" customHeight="1">
      <c r="A7" s="327">
        <v>2</v>
      </c>
      <c r="B7" s="215" t="s">
        <v>177</v>
      </c>
      <c r="C7" s="105">
        <v>2003</v>
      </c>
      <c r="D7" s="105" t="s">
        <v>36</v>
      </c>
      <c r="E7" s="14" t="s">
        <v>37</v>
      </c>
      <c r="F7" s="211"/>
      <c r="G7" s="211" t="s">
        <v>38</v>
      </c>
      <c r="H7" s="211" t="s">
        <v>39</v>
      </c>
      <c r="I7" s="294">
        <v>9.3000000000000007</v>
      </c>
      <c r="J7" s="295">
        <v>9</v>
      </c>
      <c r="K7" s="295">
        <v>9</v>
      </c>
      <c r="L7" s="295">
        <v>9.6</v>
      </c>
      <c r="M7" s="294">
        <v>9.6</v>
      </c>
      <c r="N7" s="296">
        <v>9.6</v>
      </c>
      <c r="O7" s="97">
        <f t="shared" si="0"/>
        <v>18.299999999999997</v>
      </c>
      <c r="P7" s="297">
        <f t="shared" si="1"/>
        <v>9.6</v>
      </c>
      <c r="Q7" s="298">
        <v>3.7</v>
      </c>
      <c r="R7" s="299">
        <v>16.555</v>
      </c>
      <c r="S7" s="21">
        <f t="shared" si="2"/>
        <v>48.155000000000001</v>
      </c>
      <c r="T7" s="294">
        <v>8.3000000000000007</v>
      </c>
      <c r="U7" s="295">
        <v>8.5</v>
      </c>
      <c r="V7" s="295">
        <v>8.3000000000000007</v>
      </c>
      <c r="W7" s="295">
        <v>8.5</v>
      </c>
      <c r="X7" s="294">
        <v>9.4</v>
      </c>
      <c r="Y7" s="296">
        <v>9.6</v>
      </c>
      <c r="Z7" s="97">
        <f t="shared" si="3"/>
        <v>16.8</v>
      </c>
      <c r="AA7" s="297">
        <f t="shared" si="4"/>
        <v>9.5</v>
      </c>
      <c r="AB7" s="298">
        <v>13.5</v>
      </c>
      <c r="AC7" s="299">
        <v>15.935</v>
      </c>
      <c r="AD7" s="21">
        <f t="shared" si="5"/>
        <v>55.734999999999999</v>
      </c>
      <c r="AE7" s="22">
        <f t="shared" si="6"/>
        <v>103.89</v>
      </c>
      <c r="AF7" s="100">
        <f t="shared" si="7"/>
        <v>71.400000000000006</v>
      </c>
      <c r="AG7" s="303"/>
      <c r="AH7" s="303" t="s">
        <v>36</v>
      </c>
      <c r="AI7" s="303"/>
      <c r="AJ7" s="22">
        <f t="shared" si="8"/>
        <v>103.89</v>
      </c>
    </row>
    <row r="8" spans="1:37" s="304" customFormat="1" ht="11.25" customHeight="1">
      <c r="A8" s="327">
        <v>3</v>
      </c>
      <c r="B8" s="223" t="s">
        <v>335</v>
      </c>
      <c r="C8" s="224">
        <v>2002</v>
      </c>
      <c r="D8" s="224" t="s">
        <v>36</v>
      </c>
      <c r="E8" s="223" t="s">
        <v>55</v>
      </c>
      <c r="F8" s="211"/>
      <c r="G8" s="58" t="s">
        <v>56</v>
      </c>
      <c r="H8" s="58" t="s">
        <v>57</v>
      </c>
      <c r="I8" s="294">
        <v>8.6</v>
      </c>
      <c r="J8" s="295">
        <v>8.6999999999999993</v>
      </c>
      <c r="K8" s="295">
        <v>8.5</v>
      </c>
      <c r="L8" s="295">
        <v>8.6999999999999993</v>
      </c>
      <c r="M8" s="294">
        <v>8.9</v>
      </c>
      <c r="N8" s="296">
        <v>9</v>
      </c>
      <c r="O8" s="97">
        <f t="shared" si="0"/>
        <v>17.3</v>
      </c>
      <c r="P8" s="297">
        <f t="shared" si="1"/>
        <v>8.9499999999999993</v>
      </c>
      <c r="Q8" s="298">
        <v>4.2</v>
      </c>
      <c r="R8" s="299">
        <v>17.664999999999999</v>
      </c>
      <c r="S8" s="21">
        <f t="shared" si="2"/>
        <v>48.114999999999995</v>
      </c>
      <c r="T8" s="294">
        <v>7.7</v>
      </c>
      <c r="U8" s="295">
        <v>8</v>
      </c>
      <c r="V8" s="295">
        <v>7.3</v>
      </c>
      <c r="W8" s="295">
        <v>7.6</v>
      </c>
      <c r="X8" s="294">
        <v>8.6</v>
      </c>
      <c r="Y8" s="296">
        <v>8.6999999999999993</v>
      </c>
      <c r="Z8" s="97">
        <f t="shared" si="3"/>
        <v>15.3</v>
      </c>
      <c r="AA8" s="297">
        <f t="shared" si="4"/>
        <v>8.6499999999999986</v>
      </c>
      <c r="AB8" s="298">
        <v>14.7</v>
      </c>
      <c r="AC8" s="299">
        <v>16.32</v>
      </c>
      <c r="AD8" s="21">
        <f t="shared" si="5"/>
        <v>54.97</v>
      </c>
      <c r="AE8" s="22">
        <f t="shared" si="6"/>
        <v>103.08499999999999</v>
      </c>
      <c r="AF8" s="100">
        <f t="shared" si="7"/>
        <v>69.099999999999994</v>
      </c>
      <c r="AG8" s="303"/>
      <c r="AH8" s="303" t="s">
        <v>36</v>
      </c>
      <c r="AI8" s="329"/>
      <c r="AJ8" s="22">
        <f t="shared" si="8"/>
        <v>103.08499999999999</v>
      </c>
    </row>
    <row r="9" spans="1:37" s="304" customFormat="1" ht="11.25" customHeight="1">
      <c r="A9" s="327">
        <v>4</v>
      </c>
      <c r="B9" s="14" t="s">
        <v>179</v>
      </c>
      <c r="C9" s="219">
        <v>2001</v>
      </c>
      <c r="D9" s="218" t="s">
        <v>36</v>
      </c>
      <c r="E9" s="14" t="s">
        <v>37</v>
      </c>
      <c r="F9" s="211"/>
      <c r="G9" s="14" t="s">
        <v>38</v>
      </c>
      <c r="H9" s="14" t="s">
        <v>39</v>
      </c>
      <c r="I9" s="294">
        <v>8.6</v>
      </c>
      <c r="J9" s="295">
        <v>8.4</v>
      </c>
      <c r="K9" s="295">
        <v>8.9</v>
      </c>
      <c r="L9" s="295">
        <v>8.8000000000000007</v>
      </c>
      <c r="M9" s="294">
        <v>8.9</v>
      </c>
      <c r="N9" s="296">
        <v>8.9</v>
      </c>
      <c r="O9" s="97">
        <f t="shared" si="0"/>
        <v>17.400000000000006</v>
      </c>
      <c r="P9" s="297">
        <f t="shared" si="1"/>
        <v>8.9</v>
      </c>
      <c r="Q9" s="298">
        <v>3.6</v>
      </c>
      <c r="R9" s="299">
        <v>17.734999999999999</v>
      </c>
      <c r="S9" s="21">
        <f t="shared" si="2"/>
        <v>47.635000000000005</v>
      </c>
      <c r="T9" s="294">
        <v>7.5</v>
      </c>
      <c r="U9" s="295">
        <v>7.3</v>
      </c>
      <c r="V9" s="295">
        <v>7.9</v>
      </c>
      <c r="W9" s="295">
        <v>7.4</v>
      </c>
      <c r="X9" s="294">
        <v>8.9</v>
      </c>
      <c r="Y9" s="296">
        <v>8.6</v>
      </c>
      <c r="Z9" s="97">
        <f t="shared" si="3"/>
        <v>14.9</v>
      </c>
      <c r="AA9" s="297">
        <f t="shared" si="4"/>
        <v>8.75</v>
      </c>
      <c r="AB9" s="298">
        <v>15</v>
      </c>
      <c r="AC9" s="299">
        <v>16.68</v>
      </c>
      <c r="AD9" s="21">
        <f t="shared" si="5"/>
        <v>55.33</v>
      </c>
      <c r="AE9" s="22">
        <f t="shared" si="6"/>
        <v>102.965</v>
      </c>
      <c r="AF9" s="100">
        <f t="shared" si="7"/>
        <v>68.550000000000011</v>
      </c>
      <c r="AG9" s="303"/>
      <c r="AH9" s="303" t="s">
        <v>36</v>
      </c>
      <c r="AI9" s="329"/>
      <c r="AJ9" s="22">
        <f t="shared" si="8"/>
        <v>102.965</v>
      </c>
    </row>
    <row r="10" spans="1:37" s="304" customFormat="1" ht="11.25" customHeight="1">
      <c r="A10" s="327">
        <v>5</v>
      </c>
      <c r="B10" s="220" t="s">
        <v>176</v>
      </c>
      <c r="C10" s="221">
        <v>2004</v>
      </c>
      <c r="D10" s="105" t="s">
        <v>36</v>
      </c>
      <c r="E10" s="14" t="s">
        <v>37</v>
      </c>
      <c r="F10" s="211"/>
      <c r="G10" s="211" t="s">
        <v>38</v>
      </c>
      <c r="H10" s="222" t="s">
        <v>39</v>
      </c>
      <c r="I10" s="294">
        <v>9.3000000000000007</v>
      </c>
      <c r="J10" s="295">
        <v>8.9</v>
      </c>
      <c r="K10" s="295">
        <v>9</v>
      </c>
      <c r="L10" s="295">
        <v>9.6</v>
      </c>
      <c r="M10" s="294">
        <v>9.6</v>
      </c>
      <c r="N10" s="296">
        <v>9.6</v>
      </c>
      <c r="O10" s="97">
        <f t="shared" si="0"/>
        <v>18.300000000000004</v>
      </c>
      <c r="P10" s="297">
        <f t="shared" si="1"/>
        <v>9.6</v>
      </c>
      <c r="Q10" s="298">
        <v>3.6</v>
      </c>
      <c r="R10" s="299">
        <v>16.645</v>
      </c>
      <c r="S10" s="21">
        <f t="shared" si="2"/>
        <v>48.14500000000001</v>
      </c>
      <c r="T10" s="294">
        <v>8.1</v>
      </c>
      <c r="U10" s="295">
        <v>8.4</v>
      </c>
      <c r="V10" s="295">
        <v>8.1</v>
      </c>
      <c r="W10" s="295">
        <v>8.3000000000000007</v>
      </c>
      <c r="X10" s="294">
        <v>9.1999999999999993</v>
      </c>
      <c r="Y10" s="296">
        <v>9.4</v>
      </c>
      <c r="Z10" s="97">
        <f t="shared" si="3"/>
        <v>16.400000000000006</v>
      </c>
      <c r="AA10" s="297">
        <f t="shared" si="4"/>
        <v>9.3000000000000007</v>
      </c>
      <c r="AB10" s="298">
        <v>13.5</v>
      </c>
      <c r="AC10" s="299">
        <v>15.57</v>
      </c>
      <c r="AD10" s="21">
        <f t="shared" si="5"/>
        <v>54.77</v>
      </c>
      <c r="AE10" s="22">
        <f t="shared" si="6"/>
        <v>102.91500000000002</v>
      </c>
      <c r="AF10" s="100">
        <f t="shared" si="7"/>
        <v>70.700000000000017</v>
      </c>
      <c r="AG10" s="303"/>
      <c r="AH10" s="303" t="s">
        <v>36</v>
      </c>
      <c r="AI10" s="329"/>
      <c r="AJ10" s="22">
        <f t="shared" si="8"/>
        <v>102.91500000000002</v>
      </c>
    </row>
    <row r="11" spans="1:37" s="304" customFormat="1" ht="11.25" customHeight="1">
      <c r="A11" s="327">
        <v>6</v>
      </c>
      <c r="B11" s="220" t="s">
        <v>178</v>
      </c>
      <c r="C11" s="221">
        <v>2002</v>
      </c>
      <c r="D11" s="221" t="s">
        <v>36</v>
      </c>
      <c r="E11" s="14" t="s">
        <v>37</v>
      </c>
      <c r="F11" s="211"/>
      <c r="G11" s="211" t="s">
        <v>38</v>
      </c>
      <c r="H11" s="211" t="s">
        <v>39</v>
      </c>
      <c r="I11" s="294">
        <v>8.5</v>
      </c>
      <c r="J11" s="295">
        <v>8.6</v>
      </c>
      <c r="K11" s="295">
        <v>8.8000000000000007</v>
      </c>
      <c r="L11" s="295">
        <v>8.8000000000000007</v>
      </c>
      <c r="M11" s="294">
        <v>9.6999999999999993</v>
      </c>
      <c r="N11" s="296">
        <v>9.5</v>
      </c>
      <c r="O11" s="97">
        <f t="shared" si="0"/>
        <v>17.400000000000002</v>
      </c>
      <c r="P11" s="297">
        <f t="shared" si="1"/>
        <v>9.6</v>
      </c>
      <c r="Q11" s="298">
        <v>3.6</v>
      </c>
      <c r="R11" s="299">
        <v>17.024999999999999</v>
      </c>
      <c r="S11" s="21">
        <f t="shared" si="2"/>
        <v>47.625</v>
      </c>
      <c r="T11" s="294">
        <v>7.1</v>
      </c>
      <c r="U11" s="295">
        <v>7.4</v>
      </c>
      <c r="V11" s="295">
        <v>6.8</v>
      </c>
      <c r="W11" s="295">
        <v>6.9</v>
      </c>
      <c r="X11" s="294">
        <v>8.6999999999999993</v>
      </c>
      <c r="Y11" s="296">
        <v>8.8000000000000007</v>
      </c>
      <c r="Z11" s="97">
        <f t="shared" si="3"/>
        <v>14.000000000000002</v>
      </c>
      <c r="AA11" s="297">
        <f t="shared" si="4"/>
        <v>8.75</v>
      </c>
      <c r="AB11" s="298">
        <v>15.2</v>
      </c>
      <c r="AC11" s="299">
        <v>15.705</v>
      </c>
      <c r="AD11" s="21">
        <f t="shared" si="5"/>
        <v>53.655000000000001</v>
      </c>
      <c r="AE11" s="22">
        <f t="shared" si="6"/>
        <v>101.28</v>
      </c>
      <c r="AF11" s="100">
        <f t="shared" si="7"/>
        <v>68.55</v>
      </c>
      <c r="AG11" s="303"/>
      <c r="AH11" s="303" t="s">
        <v>36</v>
      </c>
      <c r="AI11" s="329"/>
      <c r="AJ11" s="22">
        <f t="shared" si="8"/>
        <v>101.28</v>
      </c>
    </row>
    <row r="12" spans="1:37" s="304" customFormat="1" ht="11.25" customHeight="1">
      <c r="A12" s="327">
        <v>7</v>
      </c>
      <c r="B12" s="209" t="s">
        <v>180</v>
      </c>
      <c r="C12" s="210">
        <v>2004</v>
      </c>
      <c r="D12" s="210" t="s">
        <v>36</v>
      </c>
      <c r="E12" s="211" t="s">
        <v>46</v>
      </c>
      <c r="F12" s="211"/>
      <c r="G12" s="211" t="s">
        <v>38</v>
      </c>
      <c r="H12" s="211" t="s">
        <v>47</v>
      </c>
      <c r="I12" s="294">
        <v>7.9</v>
      </c>
      <c r="J12" s="295">
        <v>8</v>
      </c>
      <c r="K12" s="295">
        <v>8.4</v>
      </c>
      <c r="L12" s="295">
        <v>8.6</v>
      </c>
      <c r="M12" s="294">
        <v>9.3000000000000007</v>
      </c>
      <c r="N12" s="296">
        <v>9.5</v>
      </c>
      <c r="O12" s="97">
        <f t="shared" si="0"/>
        <v>16.399999999999999</v>
      </c>
      <c r="P12" s="297">
        <f t="shared" si="1"/>
        <v>9.4</v>
      </c>
      <c r="Q12" s="298">
        <v>3.6</v>
      </c>
      <c r="R12" s="299">
        <v>16.38</v>
      </c>
      <c r="S12" s="21">
        <f t="shared" si="2"/>
        <v>45.78</v>
      </c>
      <c r="T12" s="330">
        <v>7.5</v>
      </c>
      <c r="U12" s="331">
        <v>7.4</v>
      </c>
      <c r="V12" s="331">
        <v>7.3</v>
      </c>
      <c r="W12" s="331">
        <v>7.2</v>
      </c>
      <c r="X12" s="294">
        <v>9.1</v>
      </c>
      <c r="Y12" s="296">
        <v>9.1</v>
      </c>
      <c r="Z12" s="97">
        <f t="shared" si="3"/>
        <v>14.7</v>
      </c>
      <c r="AA12" s="297">
        <f t="shared" si="4"/>
        <v>9.1</v>
      </c>
      <c r="AB12" s="298">
        <v>12.1</v>
      </c>
      <c r="AC12" s="299">
        <v>15.275</v>
      </c>
      <c r="AD12" s="21">
        <f t="shared" si="5"/>
        <v>51.174999999999997</v>
      </c>
      <c r="AE12" s="22">
        <f t="shared" si="6"/>
        <v>96.954999999999998</v>
      </c>
      <c r="AF12" s="100">
        <f t="shared" si="7"/>
        <v>65.3</v>
      </c>
      <c r="AG12" s="303"/>
      <c r="AH12" s="303"/>
      <c r="AI12" s="303"/>
      <c r="AJ12" s="22">
        <f t="shared" si="8"/>
        <v>96.954999999999998</v>
      </c>
    </row>
    <row r="13" spans="1:37" s="304" customFormat="1" ht="11.25" customHeight="1">
      <c r="A13" s="327">
        <v>8</v>
      </c>
      <c r="B13" s="227" t="s">
        <v>188</v>
      </c>
      <c r="C13" s="210">
        <v>2004</v>
      </c>
      <c r="D13" s="228" t="s">
        <v>36</v>
      </c>
      <c r="E13" s="209" t="s">
        <v>52</v>
      </c>
      <c r="F13" s="211"/>
      <c r="G13" s="14" t="s">
        <v>38</v>
      </c>
      <c r="H13" s="211" t="s">
        <v>53</v>
      </c>
      <c r="I13" s="294">
        <v>8.1999999999999993</v>
      </c>
      <c r="J13" s="295">
        <v>8</v>
      </c>
      <c r="K13" s="295">
        <v>8.1999999999999993</v>
      </c>
      <c r="L13" s="295">
        <v>8.1</v>
      </c>
      <c r="M13" s="294">
        <v>9.5</v>
      </c>
      <c r="N13" s="296">
        <v>9.6999999999999993</v>
      </c>
      <c r="O13" s="97">
        <f t="shared" si="0"/>
        <v>16.3</v>
      </c>
      <c r="P13" s="297">
        <f t="shared" si="1"/>
        <v>9.6</v>
      </c>
      <c r="Q13" s="298">
        <v>3</v>
      </c>
      <c r="R13" s="299">
        <v>16.12</v>
      </c>
      <c r="S13" s="332">
        <f t="shared" si="2"/>
        <v>45.019999999999996</v>
      </c>
      <c r="T13" s="294">
        <v>7.6</v>
      </c>
      <c r="U13" s="295">
        <v>7.6</v>
      </c>
      <c r="V13" s="295">
        <v>7.5</v>
      </c>
      <c r="W13" s="296">
        <v>7</v>
      </c>
      <c r="X13" s="295">
        <v>9</v>
      </c>
      <c r="Y13" s="296">
        <v>9.4</v>
      </c>
      <c r="Z13" s="97">
        <f t="shared" si="3"/>
        <v>15.1</v>
      </c>
      <c r="AA13" s="297">
        <f t="shared" si="4"/>
        <v>9.1999999999999993</v>
      </c>
      <c r="AB13" s="298">
        <v>11.6</v>
      </c>
      <c r="AC13" s="299">
        <v>15.66</v>
      </c>
      <c r="AD13" s="21">
        <f t="shared" si="5"/>
        <v>51.56</v>
      </c>
      <c r="AE13" s="22">
        <f t="shared" si="6"/>
        <v>96.58</v>
      </c>
      <c r="AF13" s="100">
        <f t="shared" si="7"/>
        <v>64.8</v>
      </c>
      <c r="AG13" s="303"/>
      <c r="AH13" s="303"/>
      <c r="AI13" s="329"/>
      <c r="AJ13" s="22">
        <f t="shared" si="8"/>
        <v>96.58</v>
      </c>
    </row>
    <row r="14" spans="1:37" s="304" customFormat="1" ht="11.25" customHeight="1">
      <c r="A14" s="327">
        <v>9</v>
      </c>
      <c r="B14" s="209" t="s">
        <v>336</v>
      </c>
      <c r="C14" s="210">
        <v>2002</v>
      </c>
      <c r="D14" s="210" t="s">
        <v>36</v>
      </c>
      <c r="E14" s="211" t="s">
        <v>46</v>
      </c>
      <c r="F14" s="211"/>
      <c r="G14" s="211" t="s">
        <v>38</v>
      </c>
      <c r="H14" s="211" t="s">
        <v>47</v>
      </c>
      <c r="I14" s="294">
        <v>7.8</v>
      </c>
      <c r="J14" s="295">
        <v>7.8</v>
      </c>
      <c r="K14" s="295">
        <v>7.9</v>
      </c>
      <c r="L14" s="295">
        <v>7.8</v>
      </c>
      <c r="M14" s="294">
        <v>8.9</v>
      </c>
      <c r="N14" s="296">
        <v>9.1</v>
      </c>
      <c r="O14" s="97">
        <f t="shared" si="0"/>
        <v>15.6</v>
      </c>
      <c r="P14" s="297">
        <f t="shared" si="1"/>
        <v>9</v>
      </c>
      <c r="Q14" s="298">
        <v>4.0999999999999996</v>
      </c>
      <c r="R14" s="299">
        <v>16.39</v>
      </c>
      <c r="S14" s="21">
        <f t="shared" si="2"/>
        <v>45.09</v>
      </c>
      <c r="T14" s="333">
        <v>6.6</v>
      </c>
      <c r="U14" s="334">
        <v>6.5</v>
      </c>
      <c r="V14" s="334">
        <v>7.1</v>
      </c>
      <c r="W14" s="334">
        <v>6.5</v>
      </c>
      <c r="X14" s="294">
        <v>9</v>
      </c>
      <c r="Y14" s="296">
        <v>9</v>
      </c>
      <c r="Z14" s="97">
        <f t="shared" si="3"/>
        <v>13.1</v>
      </c>
      <c r="AA14" s="297">
        <f t="shared" si="4"/>
        <v>9</v>
      </c>
      <c r="AB14" s="298">
        <v>13.3</v>
      </c>
      <c r="AC14" s="299">
        <v>15.375</v>
      </c>
      <c r="AD14" s="21">
        <f t="shared" si="5"/>
        <v>50.775000000000006</v>
      </c>
      <c r="AE14" s="22">
        <f t="shared" si="6"/>
        <v>95.865000000000009</v>
      </c>
      <c r="AF14" s="100">
        <f t="shared" si="7"/>
        <v>64.100000000000009</v>
      </c>
      <c r="AG14" s="303"/>
      <c r="AH14" s="303"/>
      <c r="AI14" s="329"/>
      <c r="AJ14" s="22">
        <f t="shared" si="8"/>
        <v>95.865000000000009</v>
      </c>
    </row>
    <row r="15" spans="1:37" s="304" customFormat="1" ht="11.25" customHeight="1">
      <c r="A15" s="327">
        <v>10</v>
      </c>
      <c r="B15" s="220" t="s">
        <v>333</v>
      </c>
      <c r="C15" s="221">
        <v>2002</v>
      </c>
      <c r="D15" s="105" t="s">
        <v>36</v>
      </c>
      <c r="E15" s="14" t="s">
        <v>37</v>
      </c>
      <c r="F15" s="211"/>
      <c r="G15" s="211" t="s">
        <v>38</v>
      </c>
      <c r="H15" s="211" t="s">
        <v>39</v>
      </c>
      <c r="I15" s="294">
        <v>8.1</v>
      </c>
      <c r="J15" s="295">
        <v>7.9</v>
      </c>
      <c r="K15" s="295">
        <v>8</v>
      </c>
      <c r="L15" s="295">
        <v>8</v>
      </c>
      <c r="M15" s="294">
        <v>9.1</v>
      </c>
      <c r="N15" s="296">
        <v>9.1999999999999993</v>
      </c>
      <c r="O15" s="97">
        <f t="shared" si="0"/>
        <v>16</v>
      </c>
      <c r="P15" s="297">
        <f t="shared" si="1"/>
        <v>9.1499999999999986</v>
      </c>
      <c r="Q15" s="298">
        <v>3.4</v>
      </c>
      <c r="R15" s="299">
        <v>15.935</v>
      </c>
      <c r="S15" s="21">
        <f t="shared" si="2"/>
        <v>44.484999999999999</v>
      </c>
      <c r="T15" s="294">
        <v>7.2</v>
      </c>
      <c r="U15" s="295">
        <v>6.5</v>
      </c>
      <c r="V15" s="295">
        <v>7.3</v>
      </c>
      <c r="W15" s="295">
        <v>6.6</v>
      </c>
      <c r="X15" s="294">
        <v>9.1</v>
      </c>
      <c r="Y15" s="296">
        <v>9.1</v>
      </c>
      <c r="Z15" s="97">
        <f t="shared" si="3"/>
        <v>13.8</v>
      </c>
      <c r="AA15" s="297">
        <f t="shared" si="4"/>
        <v>9.1</v>
      </c>
      <c r="AB15" s="298">
        <v>12.1</v>
      </c>
      <c r="AC15" s="299">
        <v>14.865</v>
      </c>
      <c r="AD15" s="21">
        <f t="shared" si="5"/>
        <v>49.865000000000002</v>
      </c>
      <c r="AE15" s="22">
        <f t="shared" si="6"/>
        <v>94.35</v>
      </c>
      <c r="AF15" s="100">
        <f t="shared" si="7"/>
        <v>63.54999999999999</v>
      </c>
      <c r="AG15" s="303"/>
      <c r="AH15" s="303"/>
      <c r="AI15" s="329"/>
      <c r="AJ15" s="22">
        <f t="shared" si="8"/>
        <v>94.35</v>
      </c>
    </row>
    <row r="16" spans="1:37" s="304" customFormat="1" ht="11.25" customHeight="1">
      <c r="A16" s="327">
        <v>11</v>
      </c>
      <c r="B16" s="227" t="s">
        <v>189</v>
      </c>
      <c r="C16" s="210">
        <v>2004</v>
      </c>
      <c r="D16" s="228" t="s">
        <v>36</v>
      </c>
      <c r="E16" s="209" t="s">
        <v>52</v>
      </c>
      <c r="F16" s="211" t="s">
        <v>53</v>
      </c>
      <c r="G16" s="14" t="s">
        <v>38</v>
      </c>
      <c r="H16" s="211" t="s">
        <v>53</v>
      </c>
      <c r="I16" s="294">
        <v>7.6</v>
      </c>
      <c r="J16" s="295">
        <v>7.7</v>
      </c>
      <c r="K16" s="295">
        <v>7.8</v>
      </c>
      <c r="L16" s="295">
        <v>7.9</v>
      </c>
      <c r="M16" s="294">
        <v>9.1</v>
      </c>
      <c r="N16" s="296">
        <v>9.3000000000000007</v>
      </c>
      <c r="O16" s="97">
        <f t="shared" si="0"/>
        <v>15.499999999999998</v>
      </c>
      <c r="P16" s="297">
        <f t="shared" si="1"/>
        <v>9.1999999999999993</v>
      </c>
      <c r="Q16" s="298">
        <v>3.2</v>
      </c>
      <c r="R16" s="299">
        <v>16.135000000000002</v>
      </c>
      <c r="S16" s="21">
        <f t="shared" si="2"/>
        <v>44.034999999999997</v>
      </c>
      <c r="T16" s="294">
        <v>7.2</v>
      </c>
      <c r="U16" s="295">
        <v>7.3</v>
      </c>
      <c r="V16" s="295">
        <v>7.1</v>
      </c>
      <c r="W16" s="295">
        <v>7.2</v>
      </c>
      <c r="X16" s="294">
        <v>8.8000000000000007</v>
      </c>
      <c r="Y16" s="296">
        <v>8.6999999999999993</v>
      </c>
      <c r="Z16" s="97">
        <f t="shared" si="3"/>
        <v>14.400000000000002</v>
      </c>
      <c r="AA16" s="297">
        <f t="shared" si="4"/>
        <v>8.75</v>
      </c>
      <c r="AB16" s="298">
        <v>11.1</v>
      </c>
      <c r="AC16" s="299">
        <v>15.295</v>
      </c>
      <c r="AD16" s="21">
        <f t="shared" si="5"/>
        <v>49.545000000000002</v>
      </c>
      <c r="AE16" s="22">
        <f t="shared" si="6"/>
        <v>93.58</v>
      </c>
      <c r="AF16" s="100">
        <f t="shared" si="7"/>
        <v>62.149999999999991</v>
      </c>
      <c r="AG16" s="303"/>
      <c r="AH16" s="303"/>
      <c r="AI16" s="329"/>
      <c r="AJ16" s="22">
        <f t="shared" si="8"/>
        <v>93.58</v>
      </c>
    </row>
    <row r="17" spans="1:36" s="304" customFormat="1" ht="11.25" customHeight="1">
      <c r="A17" s="327">
        <v>12</v>
      </c>
      <c r="B17" s="223" t="s">
        <v>343</v>
      </c>
      <c r="C17" s="224">
        <v>2004</v>
      </c>
      <c r="D17" s="224" t="s">
        <v>36</v>
      </c>
      <c r="E17" s="223" t="s">
        <v>55</v>
      </c>
      <c r="F17" s="58" t="s">
        <v>57</v>
      </c>
      <c r="G17" s="58" t="s">
        <v>56</v>
      </c>
      <c r="H17" s="58" t="s">
        <v>57</v>
      </c>
      <c r="I17" s="294">
        <v>8</v>
      </c>
      <c r="J17" s="295">
        <v>7.7</v>
      </c>
      <c r="K17" s="295">
        <v>7.9</v>
      </c>
      <c r="L17" s="295">
        <v>7.9</v>
      </c>
      <c r="M17" s="294">
        <v>9</v>
      </c>
      <c r="N17" s="296">
        <v>9</v>
      </c>
      <c r="O17" s="97">
        <f t="shared" si="0"/>
        <v>15.8</v>
      </c>
      <c r="P17" s="297">
        <f t="shared" si="1"/>
        <v>9</v>
      </c>
      <c r="Q17" s="298">
        <v>3.5</v>
      </c>
      <c r="R17" s="299">
        <v>14.955</v>
      </c>
      <c r="S17" s="21">
        <f t="shared" si="2"/>
        <v>43.255000000000003</v>
      </c>
      <c r="T17" s="294">
        <v>6.7</v>
      </c>
      <c r="U17" s="295">
        <v>6.9</v>
      </c>
      <c r="V17" s="295">
        <v>6.7</v>
      </c>
      <c r="W17" s="295">
        <v>7</v>
      </c>
      <c r="X17" s="294">
        <v>9</v>
      </c>
      <c r="Y17" s="296">
        <v>9.1</v>
      </c>
      <c r="Z17" s="97">
        <f t="shared" si="3"/>
        <v>13.600000000000001</v>
      </c>
      <c r="AA17" s="297">
        <f t="shared" si="4"/>
        <v>9.0500000000000007</v>
      </c>
      <c r="AB17" s="298">
        <v>11.3</v>
      </c>
      <c r="AC17" s="299">
        <v>14.025</v>
      </c>
      <c r="AD17" s="21">
        <f t="shared" si="5"/>
        <v>47.975000000000001</v>
      </c>
      <c r="AE17" s="22">
        <f t="shared" si="6"/>
        <v>91.23</v>
      </c>
      <c r="AF17" s="100">
        <f t="shared" si="7"/>
        <v>62.250000000000007</v>
      </c>
      <c r="AG17" s="303"/>
      <c r="AH17" s="303"/>
      <c r="AI17" s="329"/>
      <c r="AJ17" s="22">
        <f t="shared" si="8"/>
        <v>91.23</v>
      </c>
    </row>
    <row r="18" spans="1:36" s="304" customFormat="1" ht="11.25" customHeight="1">
      <c r="A18" s="327">
        <v>13</v>
      </c>
      <c r="B18" s="209" t="s">
        <v>340</v>
      </c>
      <c r="C18" s="210">
        <v>2004</v>
      </c>
      <c r="D18" s="210" t="s">
        <v>36</v>
      </c>
      <c r="E18" s="211" t="s">
        <v>46</v>
      </c>
      <c r="F18" s="211" t="s">
        <v>47</v>
      </c>
      <c r="G18" s="211" t="s">
        <v>38</v>
      </c>
      <c r="H18" s="211" t="s">
        <v>47</v>
      </c>
      <c r="I18" s="294">
        <v>7.5</v>
      </c>
      <c r="J18" s="295">
        <v>7.4</v>
      </c>
      <c r="K18" s="295">
        <v>7.4</v>
      </c>
      <c r="L18" s="295">
        <v>7.4</v>
      </c>
      <c r="M18" s="294">
        <v>8.9</v>
      </c>
      <c r="N18" s="296">
        <v>8.6999999999999993</v>
      </c>
      <c r="O18" s="97">
        <f t="shared" si="0"/>
        <v>14.800000000000004</v>
      </c>
      <c r="P18" s="297">
        <f t="shared" si="1"/>
        <v>8.8000000000000007</v>
      </c>
      <c r="Q18" s="298">
        <v>3.1</v>
      </c>
      <c r="R18" s="299">
        <v>15.675000000000001</v>
      </c>
      <c r="S18" s="21">
        <f t="shared" si="2"/>
        <v>42.375000000000007</v>
      </c>
      <c r="T18" s="294">
        <v>6.9</v>
      </c>
      <c r="U18" s="295">
        <v>6.9</v>
      </c>
      <c r="V18" s="295">
        <v>6.8</v>
      </c>
      <c r="W18" s="295">
        <v>6.8</v>
      </c>
      <c r="X18" s="294">
        <v>8.8000000000000007</v>
      </c>
      <c r="Y18" s="296">
        <v>8.8000000000000007</v>
      </c>
      <c r="Z18" s="97">
        <f t="shared" si="3"/>
        <v>13.700000000000001</v>
      </c>
      <c r="AA18" s="297">
        <f t="shared" si="4"/>
        <v>8.8000000000000007</v>
      </c>
      <c r="AB18" s="298">
        <v>10.4</v>
      </c>
      <c r="AC18" s="299">
        <v>14.975</v>
      </c>
      <c r="AD18" s="21">
        <f t="shared" si="5"/>
        <v>47.875</v>
      </c>
      <c r="AE18" s="22">
        <f t="shared" si="6"/>
        <v>90.25</v>
      </c>
      <c r="AF18" s="100">
        <f t="shared" si="7"/>
        <v>59.6</v>
      </c>
      <c r="AG18" s="303"/>
      <c r="AH18" s="303"/>
      <c r="AI18" s="329"/>
      <c r="AJ18" s="22">
        <f t="shared" si="8"/>
        <v>90.25</v>
      </c>
    </row>
    <row r="19" spans="1:36" s="304" customFormat="1" ht="11.25" customHeight="1">
      <c r="A19" s="327">
        <v>14</v>
      </c>
      <c r="B19" s="209" t="s">
        <v>339</v>
      </c>
      <c r="C19" s="210">
        <v>2005</v>
      </c>
      <c r="D19" s="210" t="s">
        <v>36</v>
      </c>
      <c r="E19" s="211" t="s">
        <v>46</v>
      </c>
      <c r="F19" s="211" t="s">
        <v>47</v>
      </c>
      <c r="G19" s="211" t="s">
        <v>38</v>
      </c>
      <c r="H19" s="211" t="s">
        <v>47</v>
      </c>
      <c r="I19" s="294">
        <v>7.3</v>
      </c>
      <c r="J19" s="295">
        <v>7.5</v>
      </c>
      <c r="K19" s="295">
        <v>8</v>
      </c>
      <c r="L19" s="295">
        <v>7.7</v>
      </c>
      <c r="M19" s="294">
        <v>9.6</v>
      </c>
      <c r="N19" s="296">
        <v>9.6999999999999993</v>
      </c>
      <c r="O19" s="97">
        <f t="shared" si="0"/>
        <v>15.2</v>
      </c>
      <c r="P19" s="297">
        <f t="shared" si="1"/>
        <v>9.6499999999999986</v>
      </c>
      <c r="Q19" s="298">
        <v>2.7</v>
      </c>
      <c r="R19" s="299">
        <v>15.195</v>
      </c>
      <c r="S19" s="21">
        <f t="shared" si="2"/>
        <v>42.744999999999997</v>
      </c>
      <c r="T19" s="294">
        <v>6.4</v>
      </c>
      <c r="U19" s="295">
        <v>6.6</v>
      </c>
      <c r="V19" s="295">
        <v>6.6</v>
      </c>
      <c r="W19" s="295">
        <v>6.8</v>
      </c>
      <c r="X19" s="294">
        <v>8.6</v>
      </c>
      <c r="Y19" s="296">
        <v>8.6</v>
      </c>
      <c r="Z19" s="97">
        <f t="shared" si="3"/>
        <v>13.2</v>
      </c>
      <c r="AA19" s="297">
        <f t="shared" si="4"/>
        <v>8.6</v>
      </c>
      <c r="AB19" s="298">
        <v>11.2</v>
      </c>
      <c r="AC19" s="299">
        <v>14.225</v>
      </c>
      <c r="AD19" s="21">
        <f t="shared" si="5"/>
        <v>47.225000000000001</v>
      </c>
      <c r="AE19" s="22">
        <f t="shared" si="6"/>
        <v>89.97</v>
      </c>
      <c r="AF19" s="100">
        <f t="shared" si="7"/>
        <v>60.550000000000004</v>
      </c>
      <c r="AG19" s="303"/>
      <c r="AH19" s="303"/>
      <c r="AI19" s="329"/>
      <c r="AJ19" s="22">
        <f t="shared" si="8"/>
        <v>89.97</v>
      </c>
    </row>
    <row r="20" spans="1:36" s="304" customFormat="1" ht="11.25" customHeight="1">
      <c r="A20" s="327">
        <v>15</v>
      </c>
      <c r="B20" s="209" t="s">
        <v>192</v>
      </c>
      <c r="C20" s="210">
        <v>2004</v>
      </c>
      <c r="D20" s="210" t="s">
        <v>36</v>
      </c>
      <c r="E20" s="209" t="s">
        <v>64</v>
      </c>
      <c r="F20" s="211" t="s">
        <v>65</v>
      </c>
      <c r="G20" s="14" t="s">
        <v>56</v>
      </c>
      <c r="H20" s="211" t="s">
        <v>65</v>
      </c>
      <c r="I20" s="294">
        <v>7.8</v>
      </c>
      <c r="J20" s="295">
        <v>7.6</v>
      </c>
      <c r="K20" s="295">
        <v>7.5</v>
      </c>
      <c r="L20" s="295">
        <v>7.8</v>
      </c>
      <c r="M20" s="294">
        <v>9.3000000000000007</v>
      </c>
      <c r="N20" s="296">
        <v>9.4</v>
      </c>
      <c r="O20" s="97">
        <f t="shared" si="0"/>
        <v>15.399999999999999</v>
      </c>
      <c r="P20" s="297">
        <f t="shared" si="1"/>
        <v>9.3500000000000014</v>
      </c>
      <c r="Q20" s="298">
        <v>2</v>
      </c>
      <c r="R20" s="299">
        <v>15.375</v>
      </c>
      <c r="S20" s="21">
        <f t="shared" si="2"/>
        <v>42.125</v>
      </c>
      <c r="T20" s="294">
        <v>7.3</v>
      </c>
      <c r="U20" s="295">
        <v>7.2</v>
      </c>
      <c r="V20" s="295">
        <v>7.3</v>
      </c>
      <c r="W20" s="295">
        <v>7.4</v>
      </c>
      <c r="X20" s="294">
        <v>9.4</v>
      </c>
      <c r="Y20" s="296">
        <v>9.6</v>
      </c>
      <c r="Z20" s="97">
        <f t="shared" si="3"/>
        <v>14.600000000000003</v>
      </c>
      <c r="AA20" s="297">
        <f t="shared" si="4"/>
        <v>9.5</v>
      </c>
      <c r="AB20" s="298">
        <v>8.5</v>
      </c>
      <c r="AC20" s="299">
        <v>15.065</v>
      </c>
      <c r="AD20" s="21">
        <f t="shared" si="5"/>
        <v>47.664999999999999</v>
      </c>
      <c r="AE20" s="22">
        <f t="shared" si="6"/>
        <v>89.789999999999992</v>
      </c>
      <c r="AF20" s="100">
        <f t="shared" si="7"/>
        <v>59.349999999999994</v>
      </c>
      <c r="AG20" s="303"/>
      <c r="AH20" s="303"/>
      <c r="AI20" s="329"/>
      <c r="AJ20" s="22">
        <f t="shared" si="8"/>
        <v>89.789999999999992</v>
      </c>
    </row>
    <row r="21" spans="1:36" s="304" customFormat="1" ht="11.25" customHeight="1">
      <c r="A21" s="327">
        <v>16</v>
      </c>
      <c r="B21" s="227" t="s">
        <v>190</v>
      </c>
      <c r="C21" s="210">
        <v>2003</v>
      </c>
      <c r="D21" s="228" t="s">
        <v>36</v>
      </c>
      <c r="E21" s="209" t="s">
        <v>52</v>
      </c>
      <c r="F21" s="222" t="s">
        <v>53</v>
      </c>
      <c r="G21" s="14" t="s">
        <v>38</v>
      </c>
      <c r="H21" s="222" t="s">
        <v>53</v>
      </c>
      <c r="I21" s="294">
        <v>7.6</v>
      </c>
      <c r="J21" s="295">
        <v>7.4</v>
      </c>
      <c r="K21" s="295">
        <v>7.4</v>
      </c>
      <c r="L21" s="295">
        <v>7.6</v>
      </c>
      <c r="M21" s="294">
        <v>9.1</v>
      </c>
      <c r="N21" s="296">
        <v>9.1999999999999993</v>
      </c>
      <c r="O21" s="97">
        <f t="shared" si="0"/>
        <v>15.000000000000002</v>
      </c>
      <c r="P21" s="297">
        <f t="shared" si="1"/>
        <v>9.1499999999999986</v>
      </c>
      <c r="Q21" s="298">
        <v>3.2</v>
      </c>
      <c r="R21" s="299">
        <v>14.904999999999999</v>
      </c>
      <c r="S21" s="21">
        <f t="shared" si="2"/>
        <v>42.254999999999995</v>
      </c>
      <c r="T21" s="294">
        <v>7.3</v>
      </c>
      <c r="U21" s="295">
        <v>7.3</v>
      </c>
      <c r="V21" s="295">
        <v>7.5</v>
      </c>
      <c r="W21" s="295">
        <v>7.3</v>
      </c>
      <c r="X21" s="294">
        <v>9.4</v>
      </c>
      <c r="Y21" s="296">
        <v>9.3000000000000007</v>
      </c>
      <c r="Z21" s="97">
        <f t="shared" si="3"/>
        <v>14.600000000000001</v>
      </c>
      <c r="AA21" s="297">
        <f t="shared" si="4"/>
        <v>9.3500000000000014</v>
      </c>
      <c r="AB21" s="298">
        <v>8.1999999999999993</v>
      </c>
      <c r="AC21" s="299">
        <v>15.07</v>
      </c>
      <c r="AD21" s="21">
        <f t="shared" si="5"/>
        <v>47.220000000000006</v>
      </c>
      <c r="AE21" s="22">
        <f t="shared" si="6"/>
        <v>89.474999999999994</v>
      </c>
      <c r="AF21" s="100">
        <f t="shared" si="7"/>
        <v>59.499999999999993</v>
      </c>
      <c r="AG21" s="303"/>
      <c r="AH21" s="303"/>
      <c r="AI21" s="329"/>
      <c r="AJ21" s="22">
        <f t="shared" si="8"/>
        <v>89.474999999999994</v>
      </c>
    </row>
    <row r="22" spans="1:36" s="304" customFormat="1" ht="11.25" customHeight="1">
      <c r="A22" s="327">
        <v>17</v>
      </c>
      <c r="B22" s="209" t="s">
        <v>338</v>
      </c>
      <c r="C22" s="210">
        <v>2004</v>
      </c>
      <c r="D22" s="210" t="s">
        <v>36</v>
      </c>
      <c r="E22" s="211" t="s">
        <v>46</v>
      </c>
      <c r="F22" s="222" t="s">
        <v>47</v>
      </c>
      <c r="G22" s="211" t="s">
        <v>38</v>
      </c>
      <c r="H22" s="222" t="s">
        <v>47</v>
      </c>
      <c r="I22" s="294">
        <v>7.9</v>
      </c>
      <c r="J22" s="295">
        <v>7.4</v>
      </c>
      <c r="K22" s="295">
        <v>7.8</v>
      </c>
      <c r="L22" s="295">
        <v>7.6</v>
      </c>
      <c r="M22" s="294">
        <v>9.4</v>
      </c>
      <c r="N22" s="296">
        <v>9.4</v>
      </c>
      <c r="O22" s="97">
        <f t="shared" si="0"/>
        <v>15.400000000000004</v>
      </c>
      <c r="P22" s="297">
        <f t="shared" si="1"/>
        <v>9.4</v>
      </c>
      <c r="Q22" s="298">
        <v>2.6</v>
      </c>
      <c r="R22" s="299">
        <v>14.865</v>
      </c>
      <c r="S22" s="21">
        <f t="shared" si="2"/>
        <v>42.265000000000008</v>
      </c>
      <c r="T22" s="294">
        <v>7.3</v>
      </c>
      <c r="U22" s="295">
        <v>7.5</v>
      </c>
      <c r="V22" s="295">
        <v>7.4</v>
      </c>
      <c r="W22" s="295">
        <v>7.5</v>
      </c>
      <c r="X22" s="294">
        <v>9.1999999999999993</v>
      </c>
      <c r="Y22" s="296">
        <v>9</v>
      </c>
      <c r="Z22" s="97">
        <f t="shared" si="3"/>
        <v>14.900000000000002</v>
      </c>
      <c r="AA22" s="297">
        <f t="shared" si="4"/>
        <v>9.1</v>
      </c>
      <c r="AB22" s="298">
        <v>8.3000000000000007</v>
      </c>
      <c r="AC22" s="299">
        <v>14.775</v>
      </c>
      <c r="AD22" s="21">
        <f t="shared" si="5"/>
        <v>47.074999999999996</v>
      </c>
      <c r="AE22" s="22">
        <f t="shared" si="6"/>
        <v>89.34</v>
      </c>
      <c r="AF22" s="100">
        <f t="shared" si="7"/>
        <v>59.70000000000001</v>
      </c>
      <c r="AG22" s="303"/>
      <c r="AH22" s="303"/>
      <c r="AI22" s="329"/>
      <c r="AJ22" s="22">
        <f t="shared" si="8"/>
        <v>89.34</v>
      </c>
    </row>
    <row r="23" spans="1:36" s="304" customFormat="1" ht="11.25" customHeight="1">
      <c r="A23" s="327">
        <v>18</v>
      </c>
      <c r="B23" s="223" t="s">
        <v>354</v>
      </c>
      <c r="C23" s="224" t="s">
        <v>36</v>
      </c>
      <c r="D23" s="224" t="s">
        <v>36</v>
      </c>
      <c r="E23" s="223" t="s">
        <v>55</v>
      </c>
      <c r="F23" s="240"/>
      <c r="G23" s="58" t="s">
        <v>56</v>
      </c>
      <c r="H23" s="335" t="s">
        <v>57</v>
      </c>
      <c r="I23" s="294">
        <v>7.6</v>
      </c>
      <c r="J23" s="295">
        <v>7.5</v>
      </c>
      <c r="K23" s="295">
        <v>7.3</v>
      </c>
      <c r="L23" s="295">
        <v>7.6</v>
      </c>
      <c r="M23" s="294">
        <v>9.1</v>
      </c>
      <c r="N23" s="296">
        <v>9</v>
      </c>
      <c r="O23" s="97">
        <f t="shared" si="0"/>
        <v>15.1</v>
      </c>
      <c r="P23" s="297">
        <f t="shared" si="1"/>
        <v>9.0500000000000007</v>
      </c>
      <c r="Q23" s="298">
        <v>3.1</v>
      </c>
      <c r="R23" s="299">
        <v>14.29</v>
      </c>
      <c r="S23" s="21">
        <f t="shared" si="2"/>
        <v>41.54</v>
      </c>
      <c r="T23" s="294">
        <v>6.7</v>
      </c>
      <c r="U23" s="295">
        <v>6.7</v>
      </c>
      <c r="V23" s="295">
        <v>6.7</v>
      </c>
      <c r="W23" s="295">
        <v>6.5</v>
      </c>
      <c r="X23" s="294">
        <v>9.1999999999999993</v>
      </c>
      <c r="Y23" s="296">
        <v>9.3000000000000007</v>
      </c>
      <c r="Z23" s="97">
        <f t="shared" si="3"/>
        <v>13.400000000000002</v>
      </c>
      <c r="AA23" s="297">
        <f t="shared" si="4"/>
        <v>9.25</v>
      </c>
      <c r="AB23" s="298">
        <v>8.5</v>
      </c>
      <c r="AC23" s="299">
        <v>14.205</v>
      </c>
      <c r="AD23" s="21">
        <f t="shared" si="5"/>
        <v>45.355000000000004</v>
      </c>
      <c r="AE23" s="22">
        <f t="shared" si="6"/>
        <v>86.89500000000001</v>
      </c>
      <c r="AF23" s="100">
        <f t="shared" si="7"/>
        <v>58.40000000000002</v>
      </c>
      <c r="AG23" s="303"/>
      <c r="AH23" s="303"/>
      <c r="AI23" s="329"/>
      <c r="AJ23" s="22">
        <f t="shared" si="8"/>
        <v>86.89500000000001</v>
      </c>
    </row>
    <row r="24" spans="1:36" s="304" customFormat="1" ht="11.25" customHeight="1">
      <c r="A24" s="327">
        <v>19</v>
      </c>
      <c r="B24" s="223" t="s">
        <v>185</v>
      </c>
      <c r="C24" s="224">
        <v>2002</v>
      </c>
      <c r="D24" s="224" t="s">
        <v>36</v>
      </c>
      <c r="E24" s="223" t="s">
        <v>55</v>
      </c>
      <c r="F24" s="222"/>
      <c r="G24" s="58" t="s">
        <v>56</v>
      </c>
      <c r="H24" s="335" t="s">
        <v>57</v>
      </c>
      <c r="I24" s="294">
        <v>6.8</v>
      </c>
      <c r="J24" s="295">
        <v>7</v>
      </c>
      <c r="K24" s="295">
        <v>7.3</v>
      </c>
      <c r="L24" s="295">
        <v>7.5</v>
      </c>
      <c r="M24" s="294">
        <v>8.5</v>
      </c>
      <c r="N24" s="296">
        <v>8.6</v>
      </c>
      <c r="O24" s="97">
        <f t="shared" si="0"/>
        <v>14.3</v>
      </c>
      <c r="P24" s="297">
        <f t="shared" si="1"/>
        <v>8.5500000000000007</v>
      </c>
      <c r="Q24" s="298">
        <v>3.3</v>
      </c>
      <c r="R24" s="299">
        <v>16.190000000000001</v>
      </c>
      <c r="S24" s="21">
        <f t="shared" si="2"/>
        <v>42.34</v>
      </c>
      <c r="T24" s="294">
        <v>6.4</v>
      </c>
      <c r="U24" s="295">
        <v>6.7</v>
      </c>
      <c r="V24" s="295">
        <v>6.7</v>
      </c>
      <c r="W24" s="295">
        <v>6.2</v>
      </c>
      <c r="X24" s="294">
        <v>7.8</v>
      </c>
      <c r="Y24" s="296">
        <v>7.9</v>
      </c>
      <c r="Z24" s="97">
        <f t="shared" si="3"/>
        <v>13.100000000000001</v>
      </c>
      <c r="AA24" s="297">
        <f t="shared" si="4"/>
        <v>7.85</v>
      </c>
      <c r="AB24" s="298">
        <v>9.4</v>
      </c>
      <c r="AC24" s="299">
        <v>14.015000000000001</v>
      </c>
      <c r="AD24" s="21">
        <f t="shared" si="5"/>
        <v>44.365000000000002</v>
      </c>
      <c r="AE24" s="22">
        <f t="shared" si="6"/>
        <v>86.705000000000013</v>
      </c>
      <c r="AF24" s="100">
        <f t="shared" si="7"/>
        <v>56.500000000000014</v>
      </c>
      <c r="AG24" s="303"/>
      <c r="AH24" s="303"/>
      <c r="AI24" s="329"/>
      <c r="AJ24" s="22">
        <f t="shared" si="8"/>
        <v>86.705000000000013</v>
      </c>
    </row>
    <row r="25" spans="1:36" s="304" customFormat="1" ht="11.25" customHeight="1">
      <c r="A25" s="327">
        <v>20</v>
      </c>
      <c r="B25" s="209" t="s">
        <v>182</v>
      </c>
      <c r="C25" s="210">
        <v>2001</v>
      </c>
      <c r="D25" s="210" t="s">
        <v>36</v>
      </c>
      <c r="E25" s="211" t="s">
        <v>46</v>
      </c>
      <c r="F25" s="222"/>
      <c r="G25" s="211" t="s">
        <v>38</v>
      </c>
      <c r="H25" s="222" t="s">
        <v>47</v>
      </c>
      <c r="I25" s="294">
        <v>7.5</v>
      </c>
      <c r="J25" s="295">
        <v>7</v>
      </c>
      <c r="K25" s="295">
        <v>7.1</v>
      </c>
      <c r="L25" s="295">
        <v>7.1</v>
      </c>
      <c r="M25" s="294">
        <v>8.3000000000000007</v>
      </c>
      <c r="N25" s="296">
        <v>8.3000000000000007</v>
      </c>
      <c r="O25" s="97">
        <f t="shared" si="0"/>
        <v>14.200000000000003</v>
      </c>
      <c r="P25" s="297">
        <f t="shared" si="1"/>
        <v>8.3000000000000007</v>
      </c>
      <c r="Q25" s="298">
        <v>1.9</v>
      </c>
      <c r="R25" s="299">
        <v>15.164999999999999</v>
      </c>
      <c r="S25" s="21">
        <f t="shared" si="2"/>
        <v>39.564999999999998</v>
      </c>
      <c r="T25" s="294">
        <v>6.4</v>
      </c>
      <c r="U25" s="295">
        <v>6.3</v>
      </c>
      <c r="V25" s="295">
        <v>6.6</v>
      </c>
      <c r="W25" s="295">
        <v>6.3</v>
      </c>
      <c r="X25" s="294">
        <v>7.7</v>
      </c>
      <c r="Y25" s="296">
        <v>7.8</v>
      </c>
      <c r="Z25" s="97">
        <f t="shared" si="3"/>
        <v>12.699999999999998</v>
      </c>
      <c r="AA25" s="297">
        <f t="shared" si="4"/>
        <v>7.75</v>
      </c>
      <c r="AB25" s="298">
        <v>11.5</v>
      </c>
      <c r="AC25" s="299">
        <v>14.355</v>
      </c>
      <c r="AD25" s="21">
        <f t="shared" si="5"/>
        <v>46.304999999999993</v>
      </c>
      <c r="AE25" s="22">
        <f t="shared" si="6"/>
        <v>85.86999999999999</v>
      </c>
      <c r="AF25" s="100">
        <f t="shared" si="7"/>
        <v>56.34999999999998</v>
      </c>
      <c r="AG25" s="303"/>
      <c r="AH25" s="303"/>
      <c r="AI25" s="298"/>
      <c r="AJ25" s="22">
        <f t="shared" si="8"/>
        <v>85.86999999999999</v>
      </c>
    </row>
    <row r="26" spans="1:36" s="304" customFormat="1" ht="11.25" customHeight="1">
      <c r="A26" s="327">
        <v>21</v>
      </c>
      <c r="B26" s="209" t="s">
        <v>197</v>
      </c>
      <c r="C26" s="210">
        <v>2005</v>
      </c>
      <c r="D26" s="210" t="s">
        <v>36</v>
      </c>
      <c r="E26" s="209" t="s">
        <v>72</v>
      </c>
      <c r="F26" s="14" t="s">
        <v>73</v>
      </c>
      <c r="G26" s="14" t="s">
        <v>38</v>
      </c>
      <c r="H26" s="14" t="s">
        <v>73</v>
      </c>
      <c r="I26" s="294">
        <v>6.1</v>
      </c>
      <c r="J26" s="295">
        <v>6</v>
      </c>
      <c r="K26" s="295">
        <v>6.6</v>
      </c>
      <c r="L26" s="295">
        <v>6.3</v>
      </c>
      <c r="M26" s="294">
        <v>9.4</v>
      </c>
      <c r="N26" s="296">
        <v>9.1999999999999993</v>
      </c>
      <c r="O26" s="97">
        <f t="shared" si="0"/>
        <v>12.4</v>
      </c>
      <c r="P26" s="297">
        <f t="shared" si="1"/>
        <v>9.3000000000000007</v>
      </c>
      <c r="Q26" s="298">
        <v>3.1</v>
      </c>
      <c r="R26" s="299">
        <v>15.47</v>
      </c>
      <c r="S26" s="21">
        <f t="shared" si="2"/>
        <v>40.270000000000003</v>
      </c>
      <c r="T26" s="294">
        <v>6.5</v>
      </c>
      <c r="U26" s="295">
        <v>6.2</v>
      </c>
      <c r="V26" s="295">
        <v>6.5</v>
      </c>
      <c r="W26" s="295">
        <v>6.4</v>
      </c>
      <c r="X26" s="294">
        <v>8.9</v>
      </c>
      <c r="Y26" s="296">
        <v>8.9</v>
      </c>
      <c r="Z26" s="97">
        <f t="shared" si="3"/>
        <v>12.900000000000002</v>
      </c>
      <c r="AA26" s="297">
        <f t="shared" si="4"/>
        <v>8.9</v>
      </c>
      <c r="AB26" s="298">
        <v>8.5</v>
      </c>
      <c r="AC26" s="299">
        <v>15.074999999999999</v>
      </c>
      <c r="AD26" s="21">
        <f t="shared" si="5"/>
        <v>45.375</v>
      </c>
      <c r="AE26" s="22">
        <f t="shared" si="6"/>
        <v>85.64500000000001</v>
      </c>
      <c r="AF26" s="100">
        <f t="shared" si="7"/>
        <v>55.100000000000009</v>
      </c>
      <c r="AG26" s="303"/>
      <c r="AH26" s="303"/>
      <c r="AI26" s="298"/>
      <c r="AJ26" s="22">
        <f t="shared" si="8"/>
        <v>85.64500000000001</v>
      </c>
    </row>
    <row r="27" spans="1:36" s="304" customFormat="1" ht="11.25" customHeight="1">
      <c r="A27" s="327">
        <v>22</v>
      </c>
      <c r="B27" s="209" t="s">
        <v>194</v>
      </c>
      <c r="C27" s="210">
        <v>2004</v>
      </c>
      <c r="D27" s="210" t="s">
        <v>36</v>
      </c>
      <c r="E27" s="209" t="s">
        <v>64</v>
      </c>
      <c r="F27" s="211" t="s">
        <v>65</v>
      </c>
      <c r="G27" s="14" t="s">
        <v>56</v>
      </c>
      <c r="H27" s="211" t="s">
        <v>65</v>
      </c>
      <c r="I27" s="294">
        <v>7.6</v>
      </c>
      <c r="J27" s="295">
        <v>7.8</v>
      </c>
      <c r="K27" s="295">
        <v>7.9</v>
      </c>
      <c r="L27" s="295">
        <v>7.3</v>
      </c>
      <c r="M27" s="294">
        <v>9.6</v>
      </c>
      <c r="N27" s="296">
        <v>9.6</v>
      </c>
      <c r="O27" s="97">
        <f t="shared" si="0"/>
        <v>15.399999999999997</v>
      </c>
      <c r="P27" s="297">
        <f t="shared" si="1"/>
        <v>9.6</v>
      </c>
      <c r="Q27" s="298">
        <v>1.9</v>
      </c>
      <c r="R27" s="299">
        <v>13.664999999999999</v>
      </c>
      <c r="S27" s="21">
        <f t="shared" si="2"/>
        <v>40.564999999999998</v>
      </c>
      <c r="T27" s="294">
        <v>7</v>
      </c>
      <c r="U27" s="295">
        <v>7.2</v>
      </c>
      <c r="V27" s="295">
        <v>7.5</v>
      </c>
      <c r="W27" s="295">
        <v>7.3</v>
      </c>
      <c r="X27" s="294">
        <v>9.3000000000000007</v>
      </c>
      <c r="Y27" s="296">
        <v>9.5</v>
      </c>
      <c r="Z27" s="97">
        <f t="shared" si="3"/>
        <v>14.5</v>
      </c>
      <c r="AA27" s="297">
        <f t="shared" si="4"/>
        <v>9.4</v>
      </c>
      <c r="AB27" s="298">
        <v>5.9</v>
      </c>
      <c r="AC27" s="299">
        <v>13.35</v>
      </c>
      <c r="AD27" s="21">
        <f t="shared" si="5"/>
        <v>43.15</v>
      </c>
      <c r="AE27" s="22">
        <f t="shared" si="6"/>
        <v>83.715000000000003</v>
      </c>
      <c r="AF27" s="100">
        <f t="shared" si="7"/>
        <v>56.70000000000001</v>
      </c>
      <c r="AG27" s="303"/>
      <c r="AH27" s="303"/>
      <c r="AI27" s="329"/>
      <c r="AJ27" s="22">
        <f t="shared" si="8"/>
        <v>83.715000000000003</v>
      </c>
    </row>
    <row r="28" spans="1:36" s="304" customFormat="1" ht="11.25" customHeight="1">
      <c r="A28" s="327">
        <v>23</v>
      </c>
      <c r="B28" s="223" t="s">
        <v>186</v>
      </c>
      <c r="C28" s="224">
        <v>2002</v>
      </c>
      <c r="D28" s="224" t="s">
        <v>36</v>
      </c>
      <c r="E28" s="223" t="s">
        <v>55</v>
      </c>
      <c r="F28" s="211"/>
      <c r="G28" s="58" t="s">
        <v>56</v>
      </c>
      <c r="H28" s="58" t="s">
        <v>57</v>
      </c>
      <c r="I28" s="294">
        <v>8</v>
      </c>
      <c r="J28" s="295">
        <v>7.8</v>
      </c>
      <c r="K28" s="295">
        <v>7.9</v>
      </c>
      <c r="L28" s="295">
        <v>8.1999999999999993</v>
      </c>
      <c r="M28" s="294">
        <v>9.1</v>
      </c>
      <c r="N28" s="296">
        <v>8.8000000000000007</v>
      </c>
      <c r="O28" s="97">
        <f t="shared" si="0"/>
        <v>15.900000000000002</v>
      </c>
      <c r="P28" s="297">
        <f t="shared" si="1"/>
        <v>8.9499999999999993</v>
      </c>
      <c r="Q28" s="298">
        <v>3.5</v>
      </c>
      <c r="R28" s="299">
        <v>15.965</v>
      </c>
      <c r="S28" s="21">
        <f t="shared" si="2"/>
        <v>44.314999999999998</v>
      </c>
      <c r="T28" s="294">
        <v>5.4</v>
      </c>
      <c r="U28" s="295">
        <v>5.3</v>
      </c>
      <c r="V28" s="295">
        <v>5.4</v>
      </c>
      <c r="W28" s="295">
        <v>5.3</v>
      </c>
      <c r="X28" s="294">
        <v>6.9</v>
      </c>
      <c r="Y28" s="296">
        <v>6.6</v>
      </c>
      <c r="Z28" s="97">
        <f t="shared" si="3"/>
        <v>10.700000000000001</v>
      </c>
      <c r="AA28" s="297">
        <f t="shared" si="4"/>
        <v>6.75</v>
      </c>
      <c r="AB28" s="298">
        <v>7.3</v>
      </c>
      <c r="AC28" s="299">
        <v>12.13</v>
      </c>
      <c r="AD28" s="21">
        <f t="shared" si="5"/>
        <v>36.880000000000003</v>
      </c>
      <c r="AE28" s="22">
        <f t="shared" si="6"/>
        <v>81.194999999999993</v>
      </c>
      <c r="AF28" s="100">
        <f t="shared" si="7"/>
        <v>53.099999999999987</v>
      </c>
      <c r="AG28" s="303"/>
      <c r="AH28" s="303"/>
      <c r="AI28" s="329"/>
      <c r="AJ28" s="22">
        <f t="shared" si="8"/>
        <v>81.194999999999993</v>
      </c>
    </row>
    <row r="29" spans="1:36" s="304" customFormat="1" ht="11.25" customHeight="1">
      <c r="A29" s="327">
        <v>24</v>
      </c>
      <c r="B29" s="209" t="s">
        <v>200</v>
      </c>
      <c r="C29" s="210" t="s">
        <v>63</v>
      </c>
      <c r="D29" s="210" t="s">
        <v>63</v>
      </c>
      <c r="E29" s="209" t="s">
        <v>72</v>
      </c>
      <c r="F29" s="14"/>
      <c r="G29" s="14" t="s">
        <v>38</v>
      </c>
      <c r="H29" s="14" t="s">
        <v>73</v>
      </c>
      <c r="I29" s="294">
        <v>7.5</v>
      </c>
      <c r="J29" s="295">
        <v>7.7</v>
      </c>
      <c r="K29" s="295">
        <v>7.7</v>
      </c>
      <c r="L29" s="295">
        <v>7.3</v>
      </c>
      <c r="M29" s="294">
        <v>9.3000000000000007</v>
      </c>
      <c r="N29" s="296">
        <v>9.3000000000000007</v>
      </c>
      <c r="O29" s="97">
        <f t="shared" si="0"/>
        <v>15.2</v>
      </c>
      <c r="P29" s="297">
        <f t="shared" si="1"/>
        <v>9.3000000000000007</v>
      </c>
      <c r="Q29" s="298"/>
      <c r="R29" s="299">
        <v>14.15</v>
      </c>
      <c r="S29" s="21">
        <f t="shared" si="2"/>
        <v>38.65</v>
      </c>
      <c r="T29" s="294">
        <v>6.7</v>
      </c>
      <c r="U29" s="295">
        <v>6.8</v>
      </c>
      <c r="V29" s="295">
        <v>6.9</v>
      </c>
      <c r="W29" s="295">
        <v>6.7</v>
      </c>
      <c r="X29" s="294">
        <v>9.1999999999999993</v>
      </c>
      <c r="Y29" s="296">
        <v>9</v>
      </c>
      <c r="Z29" s="97">
        <f t="shared" si="3"/>
        <v>13.499999999999998</v>
      </c>
      <c r="AA29" s="297">
        <f t="shared" si="4"/>
        <v>9.1</v>
      </c>
      <c r="AB29" s="298">
        <v>9.4</v>
      </c>
      <c r="AC29" s="299">
        <v>13.895</v>
      </c>
      <c r="AD29" s="21">
        <f t="shared" si="5"/>
        <v>45.894999999999996</v>
      </c>
      <c r="AE29" s="22">
        <f t="shared" si="6"/>
        <v>84.544999999999987</v>
      </c>
      <c r="AF29" s="100">
        <f t="shared" si="7"/>
        <v>56.499999999999986</v>
      </c>
      <c r="AG29" s="303"/>
      <c r="AH29" s="303"/>
      <c r="AI29" s="329">
        <v>0.95</v>
      </c>
      <c r="AJ29" s="22">
        <f t="shared" si="8"/>
        <v>80.31774999999999</v>
      </c>
    </row>
    <row r="30" spans="1:36" s="304" customFormat="1" ht="11.25" customHeight="1">
      <c r="A30" s="327">
        <v>25</v>
      </c>
      <c r="B30" s="12" t="s">
        <v>352</v>
      </c>
      <c r="C30" s="105" t="s">
        <v>63</v>
      </c>
      <c r="D30" s="105" t="s">
        <v>63</v>
      </c>
      <c r="E30" s="209" t="s">
        <v>52</v>
      </c>
      <c r="F30" s="244"/>
      <c r="G30" s="209" t="s">
        <v>38</v>
      </c>
      <c r="H30" s="237" t="s">
        <v>53</v>
      </c>
      <c r="I30" s="294">
        <v>7.6</v>
      </c>
      <c r="J30" s="295">
        <v>7.8</v>
      </c>
      <c r="K30" s="295">
        <v>7.8</v>
      </c>
      <c r="L30" s="295">
        <v>7.6</v>
      </c>
      <c r="M30" s="294">
        <v>9.1999999999999993</v>
      </c>
      <c r="N30" s="296">
        <v>9.1</v>
      </c>
      <c r="O30" s="97">
        <f t="shared" si="0"/>
        <v>15.399999999999995</v>
      </c>
      <c r="P30" s="297">
        <f t="shared" si="1"/>
        <v>9.1499999999999986</v>
      </c>
      <c r="Q30" s="298"/>
      <c r="R30" s="299">
        <v>14.39</v>
      </c>
      <c r="S30" s="21">
        <f t="shared" si="2"/>
        <v>38.94</v>
      </c>
      <c r="T30" s="294">
        <v>7.9</v>
      </c>
      <c r="U30" s="295">
        <v>7.6</v>
      </c>
      <c r="V30" s="295">
        <v>7.8</v>
      </c>
      <c r="W30" s="295">
        <v>7.5</v>
      </c>
      <c r="X30" s="294">
        <v>9</v>
      </c>
      <c r="Y30" s="296">
        <v>9.1</v>
      </c>
      <c r="Z30" s="97">
        <f t="shared" si="3"/>
        <v>15.4</v>
      </c>
      <c r="AA30" s="297">
        <f t="shared" si="4"/>
        <v>9.0500000000000007</v>
      </c>
      <c r="AB30" s="298">
        <v>6</v>
      </c>
      <c r="AC30" s="299">
        <v>14.525</v>
      </c>
      <c r="AD30" s="21">
        <f t="shared" si="5"/>
        <v>44.975000000000001</v>
      </c>
      <c r="AE30" s="22">
        <f t="shared" si="6"/>
        <v>83.914999999999992</v>
      </c>
      <c r="AF30" s="100">
        <f t="shared" si="7"/>
        <v>54.999999999999993</v>
      </c>
      <c r="AG30" s="21"/>
      <c r="AH30" s="21"/>
      <c r="AI30" s="329">
        <v>0.95</v>
      </c>
      <c r="AJ30" s="22">
        <f t="shared" si="8"/>
        <v>79.719249999999988</v>
      </c>
    </row>
    <row r="31" spans="1:36" s="304" customFormat="1" ht="11.25" customHeight="1">
      <c r="A31" s="327">
        <v>26</v>
      </c>
      <c r="B31" s="209" t="s">
        <v>349</v>
      </c>
      <c r="C31" s="210" t="s">
        <v>63</v>
      </c>
      <c r="D31" s="210" t="s">
        <v>63</v>
      </c>
      <c r="E31" s="209" t="s">
        <v>52</v>
      </c>
      <c r="F31" s="244"/>
      <c r="G31" s="209" t="s">
        <v>38</v>
      </c>
      <c r="H31" s="237" t="s">
        <v>53</v>
      </c>
      <c r="I31" s="294">
        <v>7.5</v>
      </c>
      <c r="J31" s="295">
        <v>7.1</v>
      </c>
      <c r="K31" s="295">
        <v>7.4</v>
      </c>
      <c r="L31" s="295">
        <v>7.4</v>
      </c>
      <c r="M31" s="294">
        <v>8.8000000000000007</v>
      </c>
      <c r="N31" s="296">
        <v>8.4</v>
      </c>
      <c r="O31" s="97">
        <f t="shared" si="0"/>
        <v>14.799999999999997</v>
      </c>
      <c r="P31" s="297">
        <f t="shared" si="1"/>
        <v>8.6000000000000014</v>
      </c>
      <c r="Q31" s="298"/>
      <c r="R31" s="299">
        <v>13.77</v>
      </c>
      <c r="S31" s="21">
        <f t="shared" si="2"/>
        <v>37.17</v>
      </c>
      <c r="T31" s="294">
        <v>7</v>
      </c>
      <c r="U31" s="295">
        <v>7.2</v>
      </c>
      <c r="V31" s="295">
        <v>7</v>
      </c>
      <c r="W31" s="295">
        <v>7.4</v>
      </c>
      <c r="X31" s="294">
        <v>8.9</v>
      </c>
      <c r="Y31" s="296">
        <v>9</v>
      </c>
      <c r="Z31" s="97">
        <f t="shared" si="3"/>
        <v>14.200000000000001</v>
      </c>
      <c r="AA31" s="297">
        <f t="shared" si="4"/>
        <v>8.9499999999999993</v>
      </c>
      <c r="AB31" s="298">
        <v>7.8</v>
      </c>
      <c r="AC31" s="299">
        <v>14.055</v>
      </c>
      <c r="AD31" s="21">
        <f t="shared" si="5"/>
        <v>45.004999999999995</v>
      </c>
      <c r="AE31" s="22">
        <f t="shared" si="6"/>
        <v>82.174999999999997</v>
      </c>
      <c r="AF31" s="100">
        <f t="shared" si="7"/>
        <v>54.35</v>
      </c>
      <c r="AG31" s="303"/>
      <c r="AH31" s="303"/>
      <c r="AI31" s="329">
        <v>0.95</v>
      </c>
      <c r="AJ31" s="22">
        <f t="shared" si="8"/>
        <v>78.066249999999997</v>
      </c>
    </row>
    <row r="32" spans="1:36" s="304" customFormat="1" ht="11.25" customHeight="1">
      <c r="A32" s="327">
        <v>27</v>
      </c>
      <c r="B32" s="209" t="s">
        <v>195</v>
      </c>
      <c r="C32" s="210" t="s">
        <v>63</v>
      </c>
      <c r="D32" s="210" t="s">
        <v>63</v>
      </c>
      <c r="E32" s="209" t="s">
        <v>64</v>
      </c>
      <c r="F32" s="244"/>
      <c r="G32" s="14" t="s">
        <v>56</v>
      </c>
      <c r="H32" s="230" t="s">
        <v>65</v>
      </c>
      <c r="I32" s="294">
        <v>7.4</v>
      </c>
      <c r="J32" s="295">
        <v>7.5</v>
      </c>
      <c r="K32" s="295">
        <v>7.3</v>
      </c>
      <c r="L32" s="295">
        <v>7.2</v>
      </c>
      <c r="M32" s="294">
        <v>9.6999999999999993</v>
      </c>
      <c r="N32" s="296">
        <v>9.6999999999999993</v>
      </c>
      <c r="O32" s="97">
        <f t="shared" si="0"/>
        <v>14.7</v>
      </c>
      <c r="P32" s="297">
        <f t="shared" si="1"/>
        <v>9.6999999999999993</v>
      </c>
      <c r="Q32" s="298"/>
      <c r="R32" s="299">
        <v>13.465</v>
      </c>
      <c r="S32" s="21">
        <f t="shared" si="2"/>
        <v>37.864999999999995</v>
      </c>
      <c r="T32" s="294">
        <v>6.9</v>
      </c>
      <c r="U32" s="295">
        <v>7.3</v>
      </c>
      <c r="V32" s="295">
        <v>6.8</v>
      </c>
      <c r="W32" s="295">
        <v>7</v>
      </c>
      <c r="X32" s="294">
        <v>9.3000000000000007</v>
      </c>
      <c r="Y32" s="296">
        <v>9.4</v>
      </c>
      <c r="Z32" s="97">
        <f t="shared" si="3"/>
        <v>13.899999999999999</v>
      </c>
      <c r="AA32" s="297">
        <f t="shared" si="4"/>
        <v>9.3500000000000014</v>
      </c>
      <c r="AB32" s="298">
        <v>7.8</v>
      </c>
      <c r="AC32" s="299">
        <v>13.145</v>
      </c>
      <c r="AD32" s="21">
        <f t="shared" si="5"/>
        <v>44.195</v>
      </c>
      <c r="AE32" s="22">
        <f t="shared" si="6"/>
        <v>82.06</v>
      </c>
      <c r="AF32" s="100">
        <f t="shared" si="7"/>
        <v>55.45</v>
      </c>
      <c r="AG32" s="303"/>
      <c r="AH32" s="303"/>
      <c r="AI32" s="329">
        <v>0.95</v>
      </c>
      <c r="AJ32" s="22">
        <f t="shared" si="8"/>
        <v>77.956999999999994</v>
      </c>
    </row>
    <row r="33" spans="1:37" s="304" customFormat="1" ht="11.25" customHeight="1">
      <c r="A33" s="327">
        <v>28</v>
      </c>
      <c r="B33" s="209" t="s">
        <v>202</v>
      </c>
      <c r="C33" s="210">
        <v>2005</v>
      </c>
      <c r="D33" s="210" t="s">
        <v>36</v>
      </c>
      <c r="E33" s="209" t="s">
        <v>81</v>
      </c>
      <c r="F33" s="14" t="s">
        <v>65</v>
      </c>
      <c r="G33" s="14" t="s">
        <v>38</v>
      </c>
      <c r="H33" s="14" t="s">
        <v>65</v>
      </c>
      <c r="I33" s="294">
        <v>6.2</v>
      </c>
      <c r="J33" s="295">
        <v>6.2</v>
      </c>
      <c r="K33" s="295">
        <v>6.3</v>
      </c>
      <c r="L33" s="295">
        <v>6.4</v>
      </c>
      <c r="M33" s="294">
        <v>9.5</v>
      </c>
      <c r="N33" s="296">
        <v>9.4</v>
      </c>
      <c r="O33" s="97">
        <f t="shared" si="0"/>
        <v>12.500000000000002</v>
      </c>
      <c r="P33" s="297">
        <f t="shared" si="1"/>
        <v>9.4499999999999993</v>
      </c>
      <c r="Q33" s="298">
        <v>2.1</v>
      </c>
      <c r="R33" s="299">
        <v>12.02</v>
      </c>
      <c r="S33" s="21">
        <f t="shared" si="2"/>
        <v>36.070000000000007</v>
      </c>
      <c r="T33" s="294">
        <v>5.3</v>
      </c>
      <c r="U33" s="295">
        <v>5.2</v>
      </c>
      <c r="V33" s="295">
        <v>5.2</v>
      </c>
      <c r="W33" s="295">
        <v>5</v>
      </c>
      <c r="X33" s="294">
        <v>9.3000000000000007</v>
      </c>
      <c r="Y33" s="296">
        <v>9.1</v>
      </c>
      <c r="Z33" s="97">
        <f t="shared" si="3"/>
        <v>10.399999999999999</v>
      </c>
      <c r="AA33" s="297">
        <f t="shared" si="4"/>
        <v>9.1999999999999993</v>
      </c>
      <c r="AB33" s="298">
        <v>7.8</v>
      </c>
      <c r="AC33" s="299">
        <v>11.66</v>
      </c>
      <c r="AD33" s="21">
        <f t="shared" si="5"/>
        <v>39.06</v>
      </c>
      <c r="AE33" s="22">
        <f t="shared" si="6"/>
        <v>75.13000000000001</v>
      </c>
      <c r="AF33" s="100">
        <f t="shared" si="7"/>
        <v>51.450000000000017</v>
      </c>
      <c r="AG33" s="303"/>
      <c r="AH33" s="303"/>
      <c r="AI33" s="329"/>
      <c r="AJ33" s="22">
        <f t="shared" si="8"/>
        <v>75.13000000000001</v>
      </c>
    </row>
    <row r="34" spans="1:37" s="304" customFormat="1" ht="11.25" customHeight="1">
      <c r="A34" s="327">
        <v>29</v>
      </c>
      <c r="B34" s="209" t="s">
        <v>351</v>
      </c>
      <c r="C34" s="210" t="s">
        <v>63</v>
      </c>
      <c r="D34" s="210" t="s">
        <v>63</v>
      </c>
      <c r="E34" s="209" t="s">
        <v>64</v>
      </c>
      <c r="F34" s="14"/>
      <c r="G34" s="14" t="s">
        <v>56</v>
      </c>
      <c r="H34" s="14" t="s">
        <v>65</v>
      </c>
      <c r="I34" s="294">
        <v>6.6</v>
      </c>
      <c r="J34" s="295">
        <v>6.4</v>
      </c>
      <c r="K34" s="295">
        <v>6.5</v>
      </c>
      <c r="L34" s="295">
        <v>6.8</v>
      </c>
      <c r="M34" s="294">
        <v>9.6</v>
      </c>
      <c r="N34" s="296">
        <v>9.6</v>
      </c>
      <c r="O34" s="97">
        <f t="shared" si="0"/>
        <v>13.099999999999998</v>
      </c>
      <c r="P34" s="297">
        <f t="shared" si="1"/>
        <v>9.6</v>
      </c>
      <c r="Q34" s="298"/>
      <c r="R34" s="299">
        <v>13.225</v>
      </c>
      <c r="S34" s="21">
        <f t="shared" si="2"/>
        <v>35.924999999999997</v>
      </c>
      <c r="T34" s="294">
        <v>7</v>
      </c>
      <c r="U34" s="295">
        <v>7.1</v>
      </c>
      <c r="V34" s="295">
        <v>7</v>
      </c>
      <c r="W34" s="295">
        <v>7.1</v>
      </c>
      <c r="X34" s="294">
        <v>9.5</v>
      </c>
      <c r="Y34" s="296">
        <v>9.5</v>
      </c>
      <c r="Z34" s="97">
        <f t="shared" si="3"/>
        <v>14.100000000000003</v>
      </c>
      <c r="AA34" s="297">
        <f t="shared" si="4"/>
        <v>9.5</v>
      </c>
      <c r="AB34" s="298">
        <v>6.4</v>
      </c>
      <c r="AC34" s="299">
        <v>12.63</v>
      </c>
      <c r="AD34" s="21">
        <f t="shared" si="5"/>
        <v>42.63</v>
      </c>
      <c r="AE34" s="22">
        <f t="shared" si="6"/>
        <v>78.555000000000007</v>
      </c>
      <c r="AF34" s="100">
        <f t="shared" si="7"/>
        <v>52.70000000000001</v>
      </c>
      <c r="AG34" s="303"/>
      <c r="AH34" s="303"/>
      <c r="AI34" s="329">
        <v>0.95</v>
      </c>
      <c r="AJ34" s="22">
        <f t="shared" si="8"/>
        <v>74.627250000000004</v>
      </c>
    </row>
    <row r="35" spans="1:37" s="304" customFormat="1" ht="11.25" customHeight="1">
      <c r="A35" s="327">
        <v>30</v>
      </c>
      <c r="B35" s="209" t="s">
        <v>203</v>
      </c>
      <c r="C35" s="210">
        <v>2005</v>
      </c>
      <c r="D35" s="210" t="s">
        <v>36</v>
      </c>
      <c r="E35" s="209" t="s">
        <v>81</v>
      </c>
      <c r="F35" s="14" t="s">
        <v>65</v>
      </c>
      <c r="G35" s="14" t="s">
        <v>38</v>
      </c>
      <c r="H35" s="14" t="s">
        <v>65</v>
      </c>
      <c r="I35" s="294">
        <v>4.8</v>
      </c>
      <c r="J35" s="295">
        <v>4.4000000000000004</v>
      </c>
      <c r="K35" s="295">
        <v>4.8</v>
      </c>
      <c r="L35" s="295">
        <v>4.9000000000000004</v>
      </c>
      <c r="M35" s="294">
        <v>9.3000000000000007</v>
      </c>
      <c r="N35" s="296">
        <v>9.1999999999999993</v>
      </c>
      <c r="O35" s="97">
        <f t="shared" si="0"/>
        <v>9.5999999999999979</v>
      </c>
      <c r="P35" s="297">
        <f t="shared" si="1"/>
        <v>9.25</v>
      </c>
      <c r="Q35" s="298">
        <v>2.1</v>
      </c>
      <c r="R35" s="299">
        <v>12.725</v>
      </c>
      <c r="S35" s="21">
        <f t="shared" si="2"/>
        <v>33.674999999999997</v>
      </c>
      <c r="T35" s="294">
        <v>5.3</v>
      </c>
      <c r="U35" s="295">
        <v>5</v>
      </c>
      <c r="V35" s="295">
        <v>5.4</v>
      </c>
      <c r="W35" s="295">
        <v>5.8</v>
      </c>
      <c r="X35" s="294">
        <v>9.4</v>
      </c>
      <c r="Y35" s="296">
        <v>9.1999999999999993</v>
      </c>
      <c r="Z35" s="97">
        <f t="shared" si="3"/>
        <v>10.7</v>
      </c>
      <c r="AA35" s="297">
        <f t="shared" si="4"/>
        <v>9.3000000000000007</v>
      </c>
      <c r="AB35" s="298">
        <v>7.2</v>
      </c>
      <c r="AC35" s="299">
        <v>12.69</v>
      </c>
      <c r="AD35" s="21">
        <f t="shared" si="5"/>
        <v>39.89</v>
      </c>
      <c r="AE35" s="22">
        <f t="shared" si="6"/>
        <v>73.564999999999998</v>
      </c>
      <c r="AF35" s="100">
        <f t="shared" si="7"/>
        <v>48.15</v>
      </c>
      <c r="AG35" s="303"/>
      <c r="AH35" s="303"/>
      <c r="AI35" s="329"/>
      <c r="AJ35" s="22">
        <f t="shared" si="8"/>
        <v>73.564999999999998</v>
      </c>
    </row>
    <row r="36" spans="1:37" s="304" customFormat="1" ht="11.25" customHeight="1">
      <c r="A36" s="327">
        <v>31</v>
      </c>
      <c r="B36" s="209" t="s">
        <v>199</v>
      </c>
      <c r="C36" s="210">
        <v>2004</v>
      </c>
      <c r="D36" s="210" t="s">
        <v>36</v>
      </c>
      <c r="E36" s="209" t="s">
        <v>72</v>
      </c>
      <c r="F36" s="14" t="s">
        <v>73</v>
      </c>
      <c r="G36" s="14" t="s">
        <v>38</v>
      </c>
      <c r="H36" s="117" t="s">
        <v>73</v>
      </c>
      <c r="I36" s="294">
        <v>5.6</v>
      </c>
      <c r="J36" s="295">
        <v>5.5</v>
      </c>
      <c r="K36" s="295">
        <v>5.4</v>
      </c>
      <c r="L36" s="295">
        <v>5.7</v>
      </c>
      <c r="M36" s="294">
        <v>9.1</v>
      </c>
      <c r="N36" s="296">
        <v>8.8000000000000007</v>
      </c>
      <c r="O36" s="97">
        <f t="shared" si="0"/>
        <v>11.099999999999998</v>
      </c>
      <c r="P36" s="297">
        <f t="shared" si="1"/>
        <v>8.9499999999999993</v>
      </c>
      <c r="Q36" s="298">
        <v>3.1</v>
      </c>
      <c r="R36" s="299">
        <v>13.765000000000001</v>
      </c>
      <c r="S36" s="21">
        <f t="shared" si="2"/>
        <v>36.914999999999999</v>
      </c>
      <c r="T36" s="294">
        <v>5</v>
      </c>
      <c r="U36" s="295">
        <v>5.5</v>
      </c>
      <c r="V36" s="295">
        <v>4.8</v>
      </c>
      <c r="W36" s="295">
        <v>5.4</v>
      </c>
      <c r="X36" s="294">
        <v>7.9</v>
      </c>
      <c r="Y36" s="296">
        <v>8.1</v>
      </c>
      <c r="Z36" s="97">
        <f t="shared" si="3"/>
        <v>10.400000000000002</v>
      </c>
      <c r="AA36" s="297">
        <f t="shared" si="4"/>
        <v>8</v>
      </c>
      <c r="AB36" s="298">
        <v>4.9000000000000004</v>
      </c>
      <c r="AC36" s="299">
        <v>12.234999999999999</v>
      </c>
      <c r="AD36" s="21">
        <f t="shared" si="5"/>
        <v>35.535000000000004</v>
      </c>
      <c r="AE36" s="22">
        <f t="shared" si="6"/>
        <v>72.45</v>
      </c>
      <c r="AF36" s="100">
        <f t="shared" si="7"/>
        <v>46.45</v>
      </c>
      <c r="AG36" s="303"/>
      <c r="AH36" s="303"/>
      <c r="AI36" s="329"/>
      <c r="AJ36" s="22">
        <f t="shared" si="8"/>
        <v>72.45</v>
      </c>
    </row>
    <row r="37" spans="1:37" s="304" customFormat="1" ht="11.25" customHeight="1">
      <c r="A37" s="327">
        <v>32</v>
      </c>
      <c r="B37" s="336" t="s">
        <v>345</v>
      </c>
      <c r="C37" s="234" t="s">
        <v>36</v>
      </c>
      <c r="D37" s="234" t="s">
        <v>36</v>
      </c>
      <c r="E37" s="233" t="s">
        <v>46</v>
      </c>
      <c r="F37" s="211"/>
      <c r="G37" s="233" t="s">
        <v>38</v>
      </c>
      <c r="H37" s="233" t="s">
        <v>47</v>
      </c>
      <c r="I37" s="294">
        <v>7.4</v>
      </c>
      <c r="J37" s="295">
        <v>7.6</v>
      </c>
      <c r="K37" s="295">
        <v>7.7</v>
      </c>
      <c r="L37" s="295">
        <v>7.4</v>
      </c>
      <c r="M37" s="294">
        <v>9.4</v>
      </c>
      <c r="N37" s="296">
        <v>9.4</v>
      </c>
      <c r="O37" s="97">
        <f t="shared" si="0"/>
        <v>15.000000000000004</v>
      </c>
      <c r="P37" s="297">
        <f t="shared" si="1"/>
        <v>9.4</v>
      </c>
      <c r="Q37" s="298">
        <v>3.3</v>
      </c>
      <c r="R37" s="299">
        <v>14.78</v>
      </c>
      <c r="S37" s="21">
        <f t="shared" si="2"/>
        <v>42.480000000000004</v>
      </c>
      <c r="T37" s="294">
        <v>4</v>
      </c>
      <c r="U37" s="295">
        <v>4</v>
      </c>
      <c r="V37" s="295">
        <v>3.9</v>
      </c>
      <c r="W37" s="295">
        <v>4</v>
      </c>
      <c r="X37" s="294">
        <v>5.2</v>
      </c>
      <c r="Y37" s="296">
        <v>5.4</v>
      </c>
      <c r="Z37" s="97">
        <f t="shared" si="3"/>
        <v>8</v>
      </c>
      <c r="AA37" s="297">
        <f t="shared" si="4"/>
        <v>5.3000000000000007</v>
      </c>
      <c r="AB37" s="298">
        <v>6.9</v>
      </c>
      <c r="AC37" s="299">
        <v>8.3650000000000002</v>
      </c>
      <c r="AD37" s="21">
        <f t="shared" si="5"/>
        <v>28.565000000000005</v>
      </c>
      <c r="AE37" s="22">
        <f t="shared" si="6"/>
        <v>71.045000000000016</v>
      </c>
      <c r="AF37" s="100">
        <f t="shared" si="7"/>
        <v>47.900000000000013</v>
      </c>
      <c r="AG37" s="303"/>
      <c r="AH37" s="303"/>
      <c r="AI37" s="329"/>
      <c r="AJ37" s="22">
        <f t="shared" si="8"/>
        <v>71.045000000000016</v>
      </c>
      <c r="AK37" s="337"/>
    </row>
    <row r="38" spans="1:37" s="304" customFormat="1" ht="11.25" customHeight="1">
      <c r="A38" s="327">
        <v>33</v>
      </c>
      <c r="B38" s="209" t="s">
        <v>198</v>
      </c>
      <c r="C38" s="210" t="s">
        <v>63</v>
      </c>
      <c r="D38" s="210" t="s">
        <v>63</v>
      </c>
      <c r="E38" s="209" t="s">
        <v>72</v>
      </c>
      <c r="F38" s="14"/>
      <c r="G38" s="14" t="s">
        <v>38</v>
      </c>
      <c r="H38" s="14" t="s">
        <v>73</v>
      </c>
      <c r="I38" s="333">
        <v>6</v>
      </c>
      <c r="J38" s="334">
        <v>6</v>
      </c>
      <c r="K38" s="334">
        <v>6</v>
      </c>
      <c r="L38" s="334">
        <v>5.9</v>
      </c>
      <c r="M38" s="333">
        <v>8.4</v>
      </c>
      <c r="N38" s="338">
        <v>8.5</v>
      </c>
      <c r="O38" s="97">
        <f t="shared" si="0"/>
        <v>12</v>
      </c>
      <c r="P38" s="297">
        <f t="shared" si="1"/>
        <v>8.4499999999999993</v>
      </c>
      <c r="Q38" s="339"/>
      <c r="R38" s="340">
        <v>13.41</v>
      </c>
      <c r="S38" s="41">
        <f t="shared" si="2"/>
        <v>33.86</v>
      </c>
      <c r="T38" s="333">
        <v>6.3</v>
      </c>
      <c r="U38" s="334">
        <v>6.1</v>
      </c>
      <c r="V38" s="334">
        <v>6.2</v>
      </c>
      <c r="W38" s="334">
        <v>6.1</v>
      </c>
      <c r="X38" s="333">
        <v>9.3000000000000007</v>
      </c>
      <c r="Y38" s="338">
        <v>9.1</v>
      </c>
      <c r="Z38" s="106">
        <f t="shared" si="3"/>
        <v>12.299999999999994</v>
      </c>
      <c r="AA38" s="297">
        <f t="shared" si="4"/>
        <v>9.1999999999999993</v>
      </c>
      <c r="AB38" s="339">
        <v>5.4</v>
      </c>
      <c r="AC38" s="340">
        <v>12.92</v>
      </c>
      <c r="AD38" s="41">
        <f t="shared" si="5"/>
        <v>39.819999999999993</v>
      </c>
      <c r="AE38" s="42">
        <f t="shared" si="6"/>
        <v>73.679999999999993</v>
      </c>
      <c r="AF38" s="108">
        <f t="shared" si="7"/>
        <v>47.349999999999994</v>
      </c>
      <c r="AG38" s="341"/>
      <c r="AH38" s="341"/>
      <c r="AI38" s="329">
        <v>0.95</v>
      </c>
      <c r="AJ38" s="22">
        <f t="shared" si="8"/>
        <v>69.995999999999995</v>
      </c>
      <c r="AK38" s="342"/>
    </row>
    <row r="39" spans="1:37" s="304" customFormat="1" ht="11.25" customHeight="1">
      <c r="A39" s="327">
        <v>34</v>
      </c>
      <c r="B39" s="233" t="s">
        <v>346</v>
      </c>
      <c r="C39" s="235" t="s">
        <v>63</v>
      </c>
      <c r="D39" s="235" t="s">
        <v>63</v>
      </c>
      <c r="E39" s="233" t="s">
        <v>52</v>
      </c>
      <c r="F39" s="211"/>
      <c r="G39" s="233" t="s">
        <v>38</v>
      </c>
      <c r="H39" s="233" t="s">
        <v>53</v>
      </c>
      <c r="I39" s="294">
        <v>5.9</v>
      </c>
      <c r="J39" s="295">
        <v>5.9</v>
      </c>
      <c r="K39" s="295">
        <v>5.9</v>
      </c>
      <c r="L39" s="295">
        <v>5.7</v>
      </c>
      <c r="M39" s="294">
        <v>8.1999999999999993</v>
      </c>
      <c r="N39" s="296">
        <v>8.3000000000000007</v>
      </c>
      <c r="O39" s="97">
        <f t="shared" si="0"/>
        <v>11.800000000000002</v>
      </c>
      <c r="P39" s="297">
        <f t="shared" si="1"/>
        <v>8.25</v>
      </c>
      <c r="Q39" s="298"/>
      <c r="R39" s="299">
        <v>12.555</v>
      </c>
      <c r="S39" s="21">
        <f t="shared" si="2"/>
        <v>32.605000000000004</v>
      </c>
      <c r="T39" s="294">
        <v>6.4</v>
      </c>
      <c r="U39" s="295">
        <v>6.5</v>
      </c>
      <c r="V39" s="295">
        <v>6.4</v>
      </c>
      <c r="W39" s="295">
        <v>6.4</v>
      </c>
      <c r="X39" s="294">
        <v>9.1999999999999993</v>
      </c>
      <c r="Y39" s="296">
        <v>9.1</v>
      </c>
      <c r="Z39" s="97">
        <f t="shared" si="3"/>
        <v>12.800000000000004</v>
      </c>
      <c r="AA39" s="297">
        <f t="shared" si="4"/>
        <v>9.1499999999999986</v>
      </c>
      <c r="AB39" s="298">
        <v>6</v>
      </c>
      <c r="AC39" s="299">
        <v>12.685</v>
      </c>
      <c r="AD39" s="21">
        <f t="shared" si="5"/>
        <v>40.635000000000005</v>
      </c>
      <c r="AE39" s="22">
        <f t="shared" si="6"/>
        <v>73.240000000000009</v>
      </c>
      <c r="AF39" s="100">
        <f t="shared" si="7"/>
        <v>48.000000000000007</v>
      </c>
      <c r="AG39" s="303"/>
      <c r="AH39" s="303"/>
      <c r="AI39" s="329">
        <v>0.95</v>
      </c>
      <c r="AJ39" s="22">
        <f t="shared" si="8"/>
        <v>69.578000000000003</v>
      </c>
    </row>
    <row r="40" spans="1:37" s="304" customFormat="1" ht="11.25" customHeight="1">
      <c r="A40" s="327">
        <v>35</v>
      </c>
      <c r="B40" s="209" t="s">
        <v>348</v>
      </c>
      <c r="C40" s="210" t="s">
        <v>36</v>
      </c>
      <c r="D40" s="210" t="s">
        <v>36</v>
      </c>
      <c r="E40" s="209" t="s">
        <v>64</v>
      </c>
      <c r="F40" s="14"/>
      <c r="G40" s="14" t="s">
        <v>56</v>
      </c>
      <c r="H40" s="222" t="s">
        <v>65</v>
      </c>
      <c r="I40" s="294">
        <v>4</v>
      </c>
      <c r="J40" s="295">
        <v>4.7</v>
      </c>
      <c r="K40" s="295">
        <v>4.3</v>
      </c>
      <c r="L40" s="295">
        <v>4.7</v>
      </c>
      <c r="M40" s="294">
        <v>8.9</v>
      </c>
      <c r="N40" s="296">
        <v>9</v>
      </c>
      <c r="O40" s="97">
        <f t="shared" si="0"/>
        <v>9</v>
      </c>
      <c r="P40" s="297">
        <f t="shared" si="1"/>
        <v>8.9499999999999993</v>
      </c>
      <c r="Q40" s="298">
        <v>2</v>
      </c>
      <c r="R40" s="299">
        <v>12.494999999999999</v>
      </c>
      <c r="S40" s="21">
        <f t="shared" si="2"/>
        <v>32.445</v>
      </c>
      <c r="T40" s="294">
        <v>4.9000000000000004</v>
      </c>
      <c r="U40" s="295">
        <v>4.3</v>
      </c>
      <c r="V40" s="295">
        <v>5.2</v>
      </c>
      <c r="W40" s="295">
        <v>5</v>
      </c>
      <c r="X40" s="294">
        <v>9.1</v>
      </c>
      <c r="Y40" s="296">
        <v>9</v>
      </c>
      <c r="Z40" s="97">
        <f t="shared" si="3"/>
        <v>9.8999999999999986</v>
      </c>
      <c r="AA40" s="297">
        <f t="shared" si="4"/>
        <v>9.0500000000000007</v>
      </c>
      <c r="AB40" s="298">
        <v>5.4</v>
      </c>
      <c r="AC40" s="299">
        <v>12.345000000000001</v>
      </c>
      <c r="AD40" s="21">
        <f t="shared" si="5"/>
        <v>36.695</v>
      </c>
      <c r="AE40" s="22">
        <f t="shared" si="6"/>
        <v>69.14</v>
      </c>
      <c r="AF40" s="100">
        <f t="shared" si="7"/>
        <v>44.300000000000004</v>
      </c>
      <c r="AG40" s="303"/>
      <c r="AH40" s="303"/>
      <c r="AI40" s="329"/>
      <c r="AJ40" s="22">
        <f t="shared" si="8"/>
        <v>69.14</v>
      </c>
    </row>
    <row r="41" spans="1:37" s="304" customFormat="1" ht="11.25" customHeight="1">
      <c r="A41" s="327">
        <v>36</v>
      </c>
      <c r="B41" s="209" t="s">
        <v>353</v>
      </c>
      <c r="C41" s="210" t="s">
        <v>63</v>
      </c>
      <c r="D41" s="210" t="s">
        <v>63</v>
      </c>
      <c r="E41" s="209" t="s">
        <v>81</v>
      </c>
      <c r="F41" s="211"/>
      <c r="G41" s="14" t="s">
        <v>38</v>
      </c>
      <c r="H41" s="14" t="s">
        <v>65</v>
      </c>
      <c r="I41" s="294">
        <v>6</v>
      </c>
      <c r="J41" s="295">
        <v>5.7</v>
      </c>
      <c r="K41" s="295">
        <v>5.5</v>
      </c>
      <c r="L41" s="295">
        <v>6.3</v>
      </c>
      <c r="M41" s="294">
        <v>9.8000000000000007</v>
      </c>
      <c r="N41" s="296">
        <v>9.6</v>
      </c>
      <c r="O41" s="97">
        <f t="shared" si="0"/>
        <v>11.7</v>
      </c>
      <c r="P41" s="297">
        <f t="shared" si="1"/>
        <v>9.6999999999999993</v>
      </c>
      <c r="Q41" s="298"/>
      <c r="R41" s="299">
        <v>12.455</v>
      </c>
      <c r="S41" s="21">
        <f t="shared" si="2"/>
        <v>33.854999999999997</v>
      </c>
      <c r="T41" s="294">
        <v>6.2</v>
      </c>
      <c r="U41" s="295">
        <v>6.4</v>
      </c>
      <c r="V41" s="295">
        <v>6.2</v>
      </c>
      <c r="W41" s="295">
        <v>5.6</v>
      </c>
      <c r="X41" s="294">
        <v>9.1</v>
      </c>
      <c r="Y41" s="296">
        <v>9.1999999999999993</v>
      </c>
      <c r="Z41" s="97">
        <f t="shared" si="3"/>
        <v>12.399999999999997</v>
      </c>
      <c r="AA41" s="297">
        <f t="shared" si="4"/>
        <v>9.1499999999999986</v>
      </c>
      <c r="AB41" s="298">
        <v>5.8</v>
      </c>
      <c r="AC41" s="299">
        <v>11.81</v>
      </c>
      <c r="AD41" s="21">
        <f t="shared" si="5"/>
        <v>39.159999999999997</v>
      </c>
      <c r="AE41" s="22">
        <f t="shared" si="6"/>
        <v>73.014999999999986</v>
      </c>
      <c r="AF41" s="100">
        <f t="shared" si="7"/>
        <v>48.749999999999986</v>
      </c>
      <c r="AG41" s="343">
        <v>2</v>
      </c>
      <c r="AH41" s="21"/>
      <c r="AI41" s="329">
        <v>0.95</v>
      </c>
      <c r="AJ41" s="22">
        <f t="shared" si="8"/>
        <v>67.364249999999984</v>
      </c>
    </row>
    <row r="42" spans="1:37" s="304" customFormat="1" ht="11.25" customHeight="1">
      <c r="A42" s="327">
        <v>37</v>
      </c>
      <c r="B42" s="238" t="s">
        <v>350</v>
      </c>
      <c r="C42" s="239" t="s">
        <v>63</v>
      </c>
      <c r="D42" s="239" t="s">
        <v>63</v>
      </c>
      <c r="E42" s="233" t="s">
        <v>52</v>
      </c>
      <c r="F42" s="209"/>
      <c r="G42" s="233" t="s">
        <v>38</v>
      </c>
      <c r="H42" s="233" t="s">
        <v>53</v>
      </c>
      <c r="I42" s="294">
        <v>6</v>
      </c>
      <c r="J42" s="295">
        <v>6.1</v>
      </c>
      <c r="K42" s="295">
        <v>5.8</v>
      </c>
      <c r="L42" s="295">
        <v>6.2</v>
      </c>
      <c r="M42" s="294">
        <v>8.5</v>
      </c>
      <c r="N42" s="296">
        <v>8.3000000000000007</v>
      </c>
      <c r="O42" s="97">
        <f t="shared" si="0"/>
        <v>12.099999999999998</v>
      </c>
      <c r="P42" s="297">
        <f t="shared" si="1"/>
        <v>8.4</v>
      </c>
      <c r="Q42" s="298"/>
      <c r="R42" s="299">
        <v>11.31</v>
      </c>
      <c r="S42" s="21">
        <f t="shared" si="2"/>
        <v>31.810000000000002</v>
      </c>
      <c r="T42" s="294">
        <v>5.8</v>
      </c>
      <c r="U42" s="295">
        <v>6</v>
      </c>
      <c r="V42" s="295">
        <v>6.2</v>
      </c>
      <c r="W42" s="295">
        <v>6.1</v>
      </c>
      <c r="X42" s="294">
        <v>8.3000000000000007</v>
      </c>
      <c r="Y42" s="296">
        <v>8.4</v>
      </c>
      <c r="Z42" s="97">
        <f t="shared" si="3"/>
        <v>12.100000000000001</v>
      </c>
      <c r="AA42" s="297">
        <f t="shared" si="4"/>
        <v>8.3500000000000014</v>
      </c>
      <c r="AB42" s="298">
        <v>5.6</v>
      </c>
      <c r="AC42" s="299">
        <v>11.24</v>
      </c>
      <c r="AD42" s="21">
        <f t="shared" si="5"/>
        <v>37.290000000000006</v>
      </c>
      <c r="AE42" s="22">
        <f t="shared" si="6"/>
        <v>69.100000000000009</v>
      </c>
      <c r="AF42" s="100">
        <f t="shared" si="7"/>
        <v>46.550000000000004</v>
      </c>
      <c r="AG42" s="303"/>
      <c r="AH42" s="303"/>
      <c r="AI42" s="329">
        <v>0.95</v>
      </c>
      <c r="AJ42" s="22">
        <f t="shared" si="8"/>
        <v>65.64500000000001</v>
      </c>
    </row>
    <row r="43" spans="1:37" s="304" customFormat="1" ht="11.25" customHeight="1">
      <c r="A43" s="327">
        <v>38</v>
      </c>
      <c r="B43" s="209" t="s">
        <v>191</v>
      </c>
      <c r="C43" s="210">
        <v>2001</v>
      </c>
      <c r="D43" s="210" t="s">
        <v>36</v>
      </c>
      <c r="E43" s="211" t="s">
        <v>52</v>
      </c>
      <c r="F43" s="211"/>
      <c r="G43" s="211" t="s">
        <v>38</v>
      </c>
      <c r="H43" s="244" t="s">
        <v>53</v>
      </c>
      <c r="I43" s="294">
        <v>8.4</v>
      </c>
      <c r="J43" s="295">
        <v>8.1999999999999993</v>
      </c>
      <c r="K43" s="295">
        <v>8</v>
      </c>
      <c r="L43" s="295">
        <v>8.1999999999999993</v>
      </c>
      <c r="M43" s="294">
        <v>9.1999999999999993</v>
      </c>
      <c r="N43" s="296">
        <v>8.9</v>
      </c>
      <c r="O43" s="97">
        <f t="shared" si="0"/>
        <v>16.399999999999999</v>
      </c>
      <c r="P43" s="297">
        <f t="shared" si="1"/>
        <v>9.0500000000000007</v>
      </c>
      <c r="Q43" s="298">
        <v>4.5</v>
      </c>
      <c r="R43" s="299">
        <v>17.96</v>
      </c>
      <c r="S43" s="21">
        <f t="shared" si="2"/>
        <v>47.91</v>
      </c>
      <c r="T43" s="294">
        <v>1.8</v>
      </c>
      <c r="U43" s="295">
        <v>1.8</v>
      </c>
      <c r="V43" s="295">
        <v>1.8</v>
      </c>
      <c r="W43" s="295">
        <v>1.8</v>
      </c>
      <c r="X43" s="294">
        <v>2.2999999999999998</v>
      </c>
      <c r="Y43" s="296">
        <v>2.2999999999999998</v>
      </c>
      <c r="Z43" s="97">
        <f t="shared" si="3"/>
        <v>3.6000000000000005</v>
      </c>
      <c r="AA43" s="297">
        <f t="shared" si="4"/>
        <v>2.2999999999999998</v>
      </c>
      <c r="AB43" s="298">
        <v>4.4000000000000004</v>
      </c>
      <c r="AC43" s="299">
        <v>4.82</v>
      </c>
      <c r="AD43" s="21">
        <f t="shared" si="5"/>
        <v>15.120000000000001</v>
      </c>
      <c r="AE43" s="22">
        <f t="shared" si="6"/>
        <v>63.03</v>
      </c>
      <c r="AF43" s="100">
        <f t="shared" si="7"/>
        <v>40.25</v>
      </c>
      <c r="AG43" s="303"/>
      <c r="AH43" s="303"/>
      <c r="AI43" s="329"/>
      <c r="AJ43" s="22">
        <f t="shared" si="8"/>
        <v>63.03</v>
      </c>
    </row>
    <row r="44" spans="1:37" s="304" customFormat="1" ht="11.25" customHeight="1">
      <c r="A44" s="327">
        <v>39</v>
      </c>
      <c r="B44" s="223" t="s">
        <v>187</v>
      </c>
      <c r="C44" s="224">
        <v>2001</v>
      </c>
      <c r="D44" s="224" t="s">
        <v>36</v>
      </c>
      <c r="E44" s="223" t="s">
        <v>55</v>
      </c>
      <c r="F44" s="211"/>
      <c r="G44" s="58" t="s">
        <v>56</v>
      </c>
      <c r="H44" s="58" t="s">
        <v>57</v>
      </c>
      <c r="I44" s="294">
        <v>8.4</v>
      </c>
      <c r="J44" s="295">
        <v>8.3000000000000007</v>
      </c>
      <c r="K44" s="295">
        <v>8.1999999999999993</v>
      </c>
      <c r="L44" s="295">
        <v>8.6999999999999993</v>
      </c>
      <c r="M44" s="294">
        <v>8.4</v>
      </c>
      <c r="N44" s="296">
        <v>9</v>
      </c>
      <c r="O44" s="97">
        <f t="shared" si="0"/>
        <v>16.700000000000003</v>
      </c>
      <c r="P44" s="297">
        <f t="shared" si="1"/>
        <v>8.6999999999999993</v>
      </c>
      <c r="Q44" s="298">
        <v>3.6</v>
      </c>
      <c r="R44" s="299">
        <v>17.065000000000001</v>
      </c>
      <c r="S44" s="21">
        <f t="shared" si="2"/>
        <v>46.065000000000005</v>
      </c>
      <c r="T44" s="294">
        <v>0.9</v>
      </c>
      <c r="U44" s="295">
        <v>0.9</v>
      </c>
      <c r="V44" s="295">
        <v>0.9</v>
      </c>
      <c r="W44" s="295">
        <v>0.9</v>
      </c>
      <c r="X44" s="294">
        <v>0.8</v>
      </c>
      <c r="Y44" s="296">
        <v>0.9</v>
      </c>
      <c r="Z44" s="97">
        <f t="shared" si="3"/>
        <v>1.8000000000000003</v>
      </c>
      <c r="AA44" s="297">
        <f t="shared" si="4"/>
        <v>0.85000000000000009</v>
      </c>
      <c r="AB44" s="298">
        <v>0.3</v>
      </c>
      <c r="AC44" s="299">
        <v>1.845</v>
      </c>
      <c r="AD44" s="21">
        <f t="shared" si="5"/>
        <v>4.7949999999999999</v>
      </c>
      <c r="AE44" s="22">
        <f t="shared" si="6"/>
        <v>50.860000000000007</v>
      </c>
      <c r="AF44" s="100">
        <f t="shared" si="7"/>
        <v>31.950000000000003</v>
      </c>
      <c r="AG44" s="303"/>
      <c r="AH44" s="303"/>
      <c r="AI44" s="329"/>
      <c r="AJ44" s="22">
        <f t="shared" si="8"/>
        <v>50.860000000000007</v>
      </c>
    </row>
    <row r="45" spans="1:37" s="304" customFormat="1" ht="11.25" customHeight="1">
      <c r="A45" s="327">
        <v>40</v>
      </c>
      <c r="B45" s="223" t="s">
        <v>341</v>
      </c>
      <c r="C45" s="224">
        <v>2005</v>
      </c>
      <c r="D45" s="224" t="s">
        <v>36</v>
      </c>
      <c r="E45" s="223" t="s">
        <v>55</v>
      </c>
      <c r="F45" s="58" t="s">
        <v>57</v>
      </c>
      <c r="G45" s="58" t="s">
        <v>56</v>
      </c>
      <c r="H45" s="335" t="s">
        <v>57</v>
      </c>
      <c r="I45" s="294">
        <v>8.1</v>
      </c>
      <c r="J45" s="295">
        <v>8.1999999999999993</v>
      </c>
      <c r="K45" s="295">
        <v>8</v>
      </c>
      <c r="L45" s="295">
        <v>7.9</v>
      </c>
      <c r="M45" s="294">
        <v>9.6</v>
      </c>
      <c r="N45" s="296">
        <v>9.3000000000000007</v>
      </c>
      <c r="O45" s="97">
        <f t="shared" si="0"/>
        <v>16.099999999999998</v>
      </c>
      <c r="P45" s="297">
        <f t="shared" si="1"/>
        <v>9.4499999999999993</v>
      </c>
      <c r="Q45" s="298">
        <v>2.2000000000000002</v>
      </c>
      <c r="R45" s="299">
        <v>15.06</v>
      </c>
      <c r="S45" s="21">
        <f t="shared" si="2"/>
        <v>42.809999999999995</v>
      </c>
      <c r="T45" s="294">
        <v>0.7</v>
      </c>
      <c r="U45" s="295">
        <v>0.7</v>
      </c>
      <c r="V45" s="295">
        <v>0.7</v>
      </c>
      <c r="W45" s="295">
        <v>0.8</v>
      </c>
      <c r="X45" s="294">
        <v>0.9</v>
      </c>
      <c r="Y45" s="296">
        <v>0.9</v>
      </c>
      <c r="Z45" s="97">
        <f t="shared" si="3"/>
        <v>1.3999999999999992</v>
      </c>
      <c r="AA45" s="297">
        <f t="shared" si="4"/>
        <v>0.9</v>
      </c>
      <c r="AB45" s="298">
        <v>1.3</v>
      </c>
      <c r="AC45" s="299">
        <v>1.53</v>
      </c>
      <c r="AD45" s="21">
        <f t="shared" si="5"/>
        <v>5.13</v>
      </c>
      <c r="AE45" s="22">
        <f t="shared" si="6"/>
        <v>47.94</v>
      </c>
      <c r="AF45" s="100">
        <f t="shared" si="7"/>
        <v>31.349999999999994</v>
      </c>
      <c r="AG45" s="303"/>
      <c r="AH45" s="303"/>
      <c r="AI45" s="329"/>
      <c r="AJ45" s="22">
        <f t="shared" si="8"/>
        <v>47.94</v>
      </c>
    </row>
    <row r="46" spans="1:37" s="304" customFormat="1" ht="11.25" customHeight="1">
      <c r="A46" s="327">
        <v>41</v>
      </c>
      <c r="B46" s="209" t="s">
        <v>342</v>
      </c>
      <c r="C46" s="210">
        <v>2004</v>
      </c>
      <c r="D46" s="210" t="s">
        <v>36</v>
      </c>
      <c r="E46" s="209" t="s">
        <v>81</v>
      </c>
      <c r="F46" s="14" t="s">
        <v>65</v>
      </c>
      <c r="G46" s="14" t="s">
        <v>38</v>
      </c>
      <c r="H46" s="117" t="s">
        <v>65</v>
      </c>
      <c r="I46" s="294">
        <v>3.5</v>
      </c>
      <c r="J46" s="295">
        <v>3.3</v>
      </c>
      <c r="K46" s="295">
        <v>3.2</v>
      </c>
      <c r="L46" s="295">
        <v>3.6</v>
      </c>
      <c r="M46" s="294">
        <v>5.3</v>
      </c>
      <c r="N46" s="296">
        <v>5.2</v>
      </c>
      <c r="O46" s="97">
        <f t="shared" si="0"/>
        <v>6.7999999999999989</v>
      </c>
      <c r="P46" s="297">
        <f t="shared" si="1"/>
        <v>5.25</v>
      </c>
      <c r="Q46" s="298">
        <v>1.5</v>
      </c>
      <c r="R46" s="299">
        <v>7.4950000000000001</v>
      </c>
      <c r="S46" s="21">
        <f t="shared" si="2"/>
        <v>21.044999999999998</v>
      </c>
      <c r="T46" s="294">
        <v>2.7</v>
      </c>
      <c r="U46" s="295">
        <v>2.6</v>
      </c>
      <c r="V46" s="295">
        <v>2.6</v>
      </c>
      <c r="W46" s="295">
        <v>2.7</v>
      </c>
      <c r="X46" s="294">
        <v>4.5</v>
      </c>
      <c r="Y46" s="296">
        <v>4.4000000000000004</v>
      </c>
      <c r="Z46" s="97">
        <f t="shared" si="3"/>
        <v>5.3000000000000016</v>
      </c>
      <c r="AA46" s="297">
        <f t="shared" si="4"/>
        <v>4.45</v>
      </c>
      <c r="AB46" s="298">
        <v>2.5</v>
      </c>
      <c r="AC46" s="299">
        <v>6.375</v>
      </c>
      <c r="AD46" s="21">
        <f t="shared" si="5"/>
        <v>18.625</v>
      </c>
      <c r="AE46" s="22">
        <f t="shared" si="6"/>
        <v>39.67</v>
      </c>
      <c r="AF46" s="100">
        <f t="shared" si="7"/>
        <v>25.800000000000004</v>
      </c>
      <c r="AG46" s="303"/>
      <c r="AH46" s="303"/>
      <c r="AI46" s="329"/>
      <c r="AJ46" s="22">
        <f t="shared" si="8"/>
        <v>39.67</v>
      </c>
    </row>
    <row r="47" spans="1:37" s="304" customFormat="1" ht="11.25" customHeight="1">
      <c r="A47" s="327">
        <v>42</v>
      </c>
      <c r="B47" s="209" t="s">
        <v>193</v>
      </c>
      <c r="C47" s="210">
        <v>2004</v>
      </c>
      <c r="D47" s="210" t="s">
        <v>36</v>
      </c>
      <c r="E47" s="209" t="s">
        <v>64</v>
      </c>
      <c r="F47" s="211" t="s">
        <v>65</v>
      </c>
      <c r="G47" s="14" t="s">
        <v>56</v>
      </c>
      <c r="H47" s="211" t="s">
        <v>65</v>
      </c>
      <c r="I47" s="294">
        <v>4</v>
      </c>
      <c r="J47" s="295">
        <v>3.8</v>
      </c>
      <c r="K47" s="295">
        <v>3.9</v>
      </c>
      <c r="L47" s="295">
        <v>3.9</v>
      </c>
      <c r="M47" s="294">
        <v>4.7</v>
      </c>
      <c r="N47" s="296">
        <v>4.7</v>
      </c>
      <c r="O47" s="97">
        <f t="shared" si="0"/>
        <v>7.8000000000000007</v>
      </c>
      <c r="P47" s="297">
        <f t="shared" si="1"/>
        <v>4.7</v>
      </c>
      <c r="Q47" s="298">
        <v>1.2</v>
      </c>
      <c r="R47" s="299">
        <v>7.7850000000000001</v>
      </c>
      <c r="S47" s="21">
        <f t="shared" si="2"/>
        <v>21.484999999999999</v>
      </c>
      <c r="T47" s="294">
        <v>0.7</v>
      </c>
      <c r="U47" s="295" t="s">
        <v>393</v>
      </c>
      <c r="V47" s="295">
        <v>0.7</v>
      </c>
      <c r="W47" s="295">
        <v>0.7</v>
      </c>
      <c r="X47" s="294">
        <v>0.8</v>
      </c>
      <c r="Y47" s="296">
        <v>0.8</v>
      </c>
      <c r="Z47" s="97">
        <f t="shared" si="3"/>
        <v>0.69999999999999973</v>
      </c>
      <c r="AA47" s="297">
        <f t="shared" si="4"/>
        <v>0.8</v>
      </c>
      <c r="AB47" s="298">
        <v>1.3</v>
      </c>
      <c r="AC47" s="299">
        <v>1.605</v>
      </c>
      <c r="AD47" s="21">
        <f t="shared" si="5"/>
        <v>4.4049999999999994</v>
      </c>
      <c r="AE47" s="22">
        <f t="shared" si="6"/>
        <v>25.89</v>
      </c>
      <c r="AF47" s="100">
        <f t="shared" si="7"/>
        <v>16.5</v>
      </c>
      <c r="AG47" s="303"/>
      <c r="AH47" s="303"/>
      <c r="AI47" s="329"/>
      <c r="AJ47" s="22">
        <f t="shared" si="8"/>
        <v>25.89</v>
      </c>
    </row>
    <row r="48" spans="1:37" s="304" customFormat="1" ht="11.25" customHeight="1">
      <c r="A48" s="327">
        <v>43</v>
      </c>
      <c r="B48" s="209" t="s">
        <v>347</v>
      </c>
      <c r="C48" s="210" t="s">
        <v>63</v>
      </c>
      <c r="D48" s="210" t="s">
        <v>63</v>
      </c>
      <c r="E48" s="209" t="s">
        <v>72</v>
      </c>
      <c r="F48" s="14"/>
      <c r="G48" s="14" t="s">
        <v>38</v>
      </c>
      <c r="H48" s="14" t="s">
        <v>73</v>
      </c>
      <c r="I48" s="620" t="s">
        <v>394</v>
      </c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1"/>
      <c r="AH48" s="621"/>
      <c r="AI48" s="622"/>
      <c r="AJ48" s="22">
        <f t="shared" si="8"/>
        <v>0</v>
      </c>
    </row>
    <row r="49" spans="1:36" s="231" customFormat="1" ht="11.25" customHeight="1">
      <c r="A49" s="344"/>
      <c r="B49" s="345"/>
      <c r="C49" s="346"/>
      <c r="D49" s="346"/>
      <c r="E49" s="346"/>
      <c r="F49" s="346"/>
      <c r="G49" s="346"/>
      <c r="H49" s="345"/>
      <c r="I49" s="347"/>
      <c r="J49" s="347"/>
      <c r="K49" s="347"/>
      <c r="L49" s="347"/>
      <c r="M49" s="347"/>
      <c r="N49" s="347"/>
      <c r="O49" s="347"/>
      <c r="P49" s="347"/>
      <c r="Q49" s="348"/>
      <c r="R49" s="349"/>
      <c r="S49" s="350"/>
      <c r="T49" s="347"/>
      <c r="U49" s="347"/>
      <c r="V49" s="347"/>
      <c r="W49" s="347"/>
      <c r="X49" s="347"/>
      <c r="Y49" s="347"/>
      <c r="Z49" s="347"/>
      <c r="AA49" s="347"/>
      <c r="AB49" s="348"/>
      <c r="AC49" s="349"/>
      <c r="AD49" s="350"/>
      <c r="AE49" s="350"/>
      <c r="AF49" s="350"/>
      <c r="AG49" s="347"/>
      <c r="AH49" s="347"/>
      <c r="AI49" s="347"/>
      <c r="AJ49" s="351"/>
    </row>
    <row r="50" spans="1:36" s="231" customFormat="1" ht="11.25" customHeight="1">
      <c r="A50" s="344"/>
      <c r="B50" s="345"/>
      <c r="C50" s="346"/>
      <c r="D50" s="346"/>
      <c r="E50" s="346"/>
      <c r="F50" s="346"/>
      <c r="G50" s="346"/>
      <c r="H50" s="345"/>
      <c r="I50" s="347"/>
      <c r="J50" s="347"/>
      <c r="K50" s="347"/>
      <c r="L50" s="347"/>
      <c r="M50" s="347"/>
      <c r="N50" s="347"/>
      <c r="O50" s="347"/>
      <c r="P50" s="347"/>
      <c r="Q50" s="348"/>
      <c r="R50" s="349"/>
      <c r="S50" s="350"/>
      <c r="T50" s="347"/>
      <c r="U50" s="347"/>
      <c r="V50" s="347"/>
      <c r="W50" s="347"/>
      <c r="X50" s="347"/>
      <c r="Y50" s="347"/>
      <c r="Z50" s="347"/>
      <c r="AA50" s="347"/>
      <c r="AB50" s="348"/>
      <c r="AC50" s="349"/>
      <c r="AD50" s="350"/>
      <c r="AE50" s="350"/>
      <c r="AF50" s="350"/>
      <c r="AG50" s="347"/>
      <c r="AH50" s="347"/>
      <c r="AI50" s="347"/>
      <c r="AJ50" s="351"/>
    </row>
    <row r="51" spans="1:36" s="217" customFormat="1" ht="12.6" customHeight="1">
      <c r="A51" s="352"/>
      <c r="B51" s="353"/>
      <c r="C51" s="353"/>
      <c r="D51" s="354"/>
      <c r="E51" s="354"/>
      <c r="F51" s="355"/>
      <c r="G51" s="355"/>
      <c r="H51" s="353"/>
      <c r="I51" s="356"/>
      <c r="J51" s="356"/>
      <c r="K51" s="356"/>
      <c r="L51" s="356"/>
      <c r="M51" s="356"/>
      <c r="N51" s="356"/>
      <c r="O51" s="356"/>
      <c r="P51" s="356"/>
      <c r="Q51" s="357"/>
      <c r="R51" s="357"/>
      <c r="S51" s="357"/>
      <c r="T51" s="356"/>
      <c r="U51" s="356"/>
      <c r="V51" s="356"/>
      <c r="W51" s="356"/>
      <c r="X51" s="356"/>
      <c r="Y51" s="356"/>
      <c r="Z51" s="356"/>
      <c r="AA51" s="356"/>
      <c r="AB51" s="357"/>
      <c r="AC51" s="357"/>
      <c r="AD51" s="357"/>
      <c r="AE51" s="357"/>
      <c r="AF51" s="357"/>
      <c r="AG51" s="358"/>
      <c r="AH51" s="358"/>
      <c r="AI51" s="358"/>
      <c r="AJ51" s="359"/>
    </row>
    <row r="52" spans="1:36" s="207" customFormat="1" ht="12.6" customHeight="1">
      <c r="A52" s="606" t="s">
        <v>155</v>
      </c>
      <c r="B52" s="606"/>
      <c r="C52" s="308"/>
      <c r="D52" s="308" t="s">
        <v>2</v>
      </c>
      <c r="E52" s="308"/>
      <c r="F52" s="607" t="s">
        <v>90</v>
      </c>
      <c r="G52" s="607"/>
      <c r="H52" s="607"/>
      <c r="I52" s="607"/>
      <c r="J52" s="607"/>
      <c r="K52" s="309"/>
      <c r="L52" s="309"/>
      <c r="N52" s="325"/>
      <c r="O52" s="325" t="s">
        <v>91</v>
      </c>
      <c r="Q52" s="312"/>
      <c r="R52" s="312"/>
      <c r="S52" s="312"/>
      <c r="T52" s="309"/>
      <c r="U52" s="309"/>
      <c r="V52" s="309"/>
      <c r="W52" s="309"/>
      <c r="Y52" s="325"/>
      <c r="Z52" s="608" t="s">
        <v>92</v>
      </c>
      <c r="AA52" s="609"/>
      <c r="AB52" s="609"/>
      <c r="AC52" s="609"/>
      <c r="AD52" s="312"/>
      <c r="AE52" s="312"/>
      <c r="AF52" s="312"/>
      <c r="AG52" s="309"/>
      <c r="AH52" s="309"/>
      <c r="AI52" s="309"/>
      <c r="AJ52" s="309"/>
    </row>
    <row r="53" spans="1:36" s="256" customFormat="1" ht="15">
      <c r="A53" s="360"/>
      <c r="B53" s="361"/>
      <c r="C53" s="361"/>
      <c r="D53" s="361"/>
      <c r="E53" s="361"/>
      <c r="F53" s="311"/>
      <c r="G53" s="31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2"/>
      <c r="AH53" s="362"/>
      <c r="AI53" s="362"/>
      <c r="AJ53" s="361"/>
    </row>
    <row r="54" spans="1:36" s="256" customFormat="1" ht="15">
      <c r="A54" s="363"/>
      <c r="B54" s="361"/>
      <c r="C54" s="361"/>
      <c r="D54" s="361"/>
      <c r="E54" s="361"/>
      <c r="F54" s="311"/>
      <c r="G54" s="31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2"/>
      <c r="AH54" s="362"/>
      <c r="AI54" s="362"/>
      <c r="AJ54" s="361"/>
    </row>
    <row r="55" spans="1:36" s="256" customFormat="1" ht="15">
      <c r="A55" s="363"/>
      <c r="B55" s="305"/>
      <c r="C55" s="305"/>
      <c r="D55" s="305"/>
      <c r="E55" s="305"/>
      <c r="F55" s="306"/>
      <c r="G55" s="306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7"/>
      <c r="AH55" s="307"/>
      <c r="AI55" s="307"/>
      <c r="AJ55" s="305"/>
    </row>
    <row r="56" spans="1:36" s="256" customFormat="1" ht="15">
      <c r="A56" s="363"/>
      <c r="B56" s="305"/>
      <c r="C56" s="305"/>
      <c r="D56" s="305"/>
      <c r="E56" s="305"/>
      <c r="F56" s="306"/>
      <c r="G56" s="306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7"/>
      <c r="AH56" s="307"/>
      <c r="AI56" s="307"/>
      <c r="AJ56" s="305"/>
    </row>
    <row r="57" spans="1:36" s="256" customFormat="1" ht="15">
      <c r="A57" s="363"/>
      <c r="B57" s="305"/>
      <c r="C57" s="305"/>
      <c r="D57" s="305"/>
      <c r="E57" s="305"/>
      <c r="F57" s="306"/>
      <c r="G57" s="306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7"/>
      <c r="AH57" s="307"/>
      <c r="AI57" s="307"/>
      <c r="AJ57" s="305"/>
    </row>
    <row r="58" spans="1:36" s="256" customFormat="1" ht="15">
      <c r="A58" s="363"/>
      <c r="B58" s="305"/>
      <c r="C58" s="305"/>
      <c r="D58" s="305"/>
      <c r="E58" s="305"/>
      <c r="F58" s="306"/>
      <c r="G58" s="306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7"/>
      <c r="AH58" s="307"/>
      <c r="AI58" s="307"/>
      <c r="AJ58" s="305"/>
    </row>
    <row r="59" spans="1:36" s="256" customFormat="1" ht="15">
      <c r="A59" s="363"/>
      <c r="B59" s="305"/>
      <c r="C59" s="305"/>
      <c r="D59" s="305"/>
      <c r="E59" s="305"/>
      <c r="F59" s="306"/>
      <c r="G59" s="306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7"/>
      <c r="AH59" s="307"/>
      <c r="AI59" s="307"/>
      <c r="AJ59" s="305"/>
    </row>
    <row r="60" spans="1:36" s="256" customFormat="1" ht="15">
      <c r="A60" s="363"/>
      <c r="B60" s="305"/>
      <c r="C60" s="305"/>
      <c r="D60" s="305"/>
      <c r="E60" s="305"/>
      <c r="F60" s="306"/>
      <c r="G60" s="306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7"/>
      <c r="AH60" s="307"/>
      <c r="AI60" s="307"/>
      <c r="AJ60" s="305"/>
    </row>
    <row r="61" spans="1:36" s="256" customFormat="1" ht="15">
      <c r="A61" s="363"/>
      <c r="B61" s="305"/>
      <c r="C61" s="305"/>
      <c r="D61" s="305"/>
      <c r="E61" s="305"/>
      <c r="F61" s="306"/>
      <c r="G61" s="306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7"/>
      <c r="AH61" s="307"/>
      <c r="AI61" s="307"/>
      <c r="AJ61" s="305"/>
    </row>
    <row r="62" spans="1:36" s="256" customFormat="1" ht="15">
      <c r="A62" s="363"/>
      <c r="B62" s="305"/>
      <c r="C62" s="305"/>
      <c r="D62" s="305"/>
      <c r="E62" s="305"/>
      <c r="F62" s="306"/>
      <c r="G62" s="306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7"/>
      <c r="AH62" s="307"/>
      <c r="AI62" s="307"/>
      <c r="AJ62" s="305"/>
    </row>
    <row r="63" spans="1:36" s="256" customFormat="1" ht="15">
      <c r="A63" s="363"/>
      <c r="B63" s="305"/>
      <c r="C63" s="305"/>
      <c r="D63" s="305"/>
      <c r="E63" s="305"/>
      <c r="F63" s="306"/>
      <c r="G63" s="306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7"/>
      <c r="AH63" s="307"/>
      <c r="AI63" s="307"/>
      <c r="AJ63" s="305"/>
    </row>
    <row r="64" spans="1:36" s="256" customFormat="1" ht="15">
      <c r="A64" s="363"/>
      <c r="B64" s="305"/>
      <c r="C64" s="305"/>
      <c r="D64" s="305"/>
      <c r="E64" s="305"/>
      <c r="F64" s="306"/>
      <c r="G64" s="306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7"/>
      <c r="AH64" s="307"/>
      <c r="AI64" s="307"/>
      <c r="AJ64" s="305"/>
    </row>
    <row r="65" spans="1:36" s="256" customFormat="1" ht="15">
      <c r="A65" s="363"/>
      <c r="B65" s="305"/>
      <c r="C65" s="305"/>
      <c r="D65" s="305"/>
      <c r="E65" s="305"/>
      <c r="F65" s="306"/>
      <c r="G65" s="306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7"/>
      <c r="AH65" s="307"/>
      <c r="AI65" s="307"/>
      <c r="AJ65" s="305"/>
    </row>
    <row r="66" spans="1:36" s="256" customFormat="1" ht="15">
      <c r="A66" s="363"/>
      <c r="B66" s="305"/>
      <c r="C66" s="305"/>
      <c r="D66" s="305"/>
      <c r="E66" s="305"/>
      <c r="F66" s="306"/>
      <c r="G66" s="306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7"/>
      <c r="AH66" s="307"/>
      <c r="AI66" s="307"/>
      <c r="AJ66" s="305"/>
    </row>
    <row r="67" spans="1:36" s="256" customFormat="1" ht="15">
      <c r="A67" s="363"/>
      <c r="B67" s="305"/>
      <c r="C67" s="305"/>
      <c r="D67" s="305"/>
      <c r="E67" s="305"/>
      <c r="F67" s="306"/>
      <c r="G67" s="306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7"/>
      <c r="AH67" s="307"/>
      <c r="AI67" s="307"/>
      <c r="AJ67" s="305"/>
    </row>
    <row r="68" spans="1:36" s="256" customFormat="1" ht="15">
      <c r="A68" s="363"/>
      <c r="B68" s="305"/>
      <c r="C68" s="305"/>
      <c r="D68" s="305"/>
      <c r="E68" s="305"/>
      <c r="F68" s="306"/>
      <c r="G68" s="306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7"/>
      <c r="AH68" s="307"/>
      <c r="AI68" s="307"/>
      <c r="AJ68" s="305"/>
    </row>
    <row r="69" spans="1:36" s="256" customFormat="1" ht="15">
      <c r="A69" s="363"/>
      <c r="B69" s="305"/>
      <c r="C69" s="305"/>
      <c r="D69" s="305"/>
      <c r="E69" s="305"/>
      <c r="F69" s="306"/>
      <c r="G69" s="306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7"/>
      <c r="AH69" s="307"/>
      <c r="AI69" s="307"/>
      <c r="AJ69" s="305"/>
    </row>
    <row r="70" spans="1:36" s="256" customFormat="1">
      <c r="A70" s="305"/>
      <c r="B70" s="305"/>
      <c r="C70" s="305"/>
      <c r="D70" s="305"/>
      <c r="E70" s="305"/>
      <c r="F70" s="306"/>
      <c r="G70" s="306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7"/>
      <c r="AH70" s="307"/>
      <c r="AI70" s="307"/>
      <c r="AJ70" s="305"/>
    </row>
    <row r="71" spans="1:36" s="256" customFormat="1">
      <c r="A71" s="305"/>
      <c r="B71" s="305"/>
      <c r="C71" s="305"/>
      <c r="D71" s="305"/>
      <c r="E71" s="305"/>
      <c r="F71" s="306"/>
      <c r="G71" s="306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7"/>
      <c r="AH71" s="307"/>
      <c r="AI71" s="307"/>
      <c r="AJ71" s="305"/>
    </row>
    <row r="72" spans="1:36" s="256" customFormat="1">
      <c r="A72" s="305"/>
      <c r="B72" s="305"/>
      <c r="C72" s="305"/>
      <c r="D72" s="305"/>
      <c r="E72" s="305"/>
      <c r="F72" s="306"/>
      <c r="G72" s="306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7"/>
      <c r="AH72" s="307"/>
      <c r="AI72" s="307"/>
      <c r="AJ72" s="305"/>
    </row>
    <row r="73" spans="1:36" s="256" customFormat="1">
      <c r="A73" s="305"/>
      <c r="B73" s="305"/>
      <c r="C73" s="305"/>
      <c r="D73" s="305"/>
      <c r="E73" s="305"/>
      <c r="F73" s="306"/>
      <c r="G73" s="306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7"/>
      <c r="AH73" s="307"/>
      <c r="AI73" s="307"/>
      <c r="AJ73" s="305"/>
    </row>
    <row r="74" spans="1:36" s="256" customFormat="1">
      <c r="A74" s="305"/>
      <c r="B74" s="305"/>
      <c r="C74" s="305"/>
      <c r="D74" s="305"/>
      <c r="E74" s="305"/>
      <c r="F74" s="306"/>
      <c r="G74" s="306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7"/>
      <c r="AH74" s="307"/>
      <c r="AI74" s="307"/>
      <c r="AJ74" s="305"/>
    </row>
    <row r="75" spans="1:36" s="256" customFormat="1">
      <c r="A75" s="305"/>
      <c r="B75" s="305"/>
      <c r="C75" s="305"/>
      <c r="D75" s="305"/>
      <c r="E75" s="305"/>
      <c r="F75" s="306"/>
      <c r="G75" s="306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7"/>
      <c r="AH75" s="307"/>
      <c r="AI75" s="307"/>
      <c r="AJ75" s="305"/>
    </row>
    <row r="76" spans="1:36" s="256" customFormat="1">
      <c r="A76" s="305"/>
      <c r="B76" s="305"/>
      <c r="C76" s="305"/>
      <c r="D76" s="305"/>
      <c r="E76" s="305"/>
      <c r="F76" s="306"/>
      <c r="G76" s="306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7"/>
      <c r="AH76" s="307"/>
      <c r="AI76" s="307"/>
      <c r="AJ76" s="305"/>
    </row>
    <row r="77" spans="1:36" s="256" customFormat="1">
      <c r="A77" s="305"/>
      <c r="B77" s="305"/>
      <c r="C77" s="305"/>
      <c r="D77" s="305"/>
      <c r="E77" s="305"/>
      <c r="F77" s="306"/>
      <c r="G77" s="306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7"/>
      <c r="AH77" s="307"/>
      <c r="AI77" s="307"/>
      <c r="AJ77" s="305"/>
    </row>
    <row r="78" spans="1:36" s="256" customFormat="1">
      <c r="A78" s="305"/>
      <c r="B78" s="305"/>
      <c r="C78" s="305"/>
      <c r="D78" s="305"/>
      <c r="E78" s="305"/>
      <c r="F78" s="306"/>
      <c r="G78" s="306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7"/>
      <c r="AH78" s="307"/>
      <c r="AI78" s="307"/>
      <c r="AJ78" s="305"/>
    </row>
    <row r="79" spans="1:36" s="256" customFormat="1">
      <c r="A79" s="305"/>
      <c r="B79" s="305"/>
      <c r="C79" s="305"/>
      <c r="D79" s="305"/>
      <c r="E79" s="305"/>
      <c r="F79" s="306"/>
      <c r="G79" s="306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7"/>
      <c r="AH79" s="307"/>
      <c r="AI79" s="307"/>
      <c r="AJ79" s="305"/>
    </row>
    <row r="80" spans="1:36" s="256" customFormat="1">
      <c r="A80" s="305"/>
      <c r="B80" s="305"/>
      <c r="C80" s="305"/>
      <c r="D80" s="305"/>
      <c r="E80" s="305"/>
      <c r="F80" s="306"/>
      <c r="G80" s="306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7"/>
      <c r="AH80" s="307"/>
      <c r="AI80" s="307"/>
      <c r="AJ80" s="305"/>
    </row>
    <row r="81" spans="1:36" s="256" customFormat="1">
      <c r="A81" s="305"/>
      <c r="B81" s="305"/>
      <c r="C81" s="305"/>
      <c r="D81" s="305"/>
      <c r="E81" s="305"/>
      <c r="F81" s="306"/>
      <c r="G81" s="306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7"/>
      <c r="AH81" s="307"/>
      <c r="AI81" s="307"/>
      <c r="AJ81" s="305"/>
    </row>
    <row r="82" spans="1:36" s="256" customFormat="1">
      <c r="A82" s="305"/>
      <c r="B82" s="305"/>
      <c r="C82" s="305"/>
      <c r="D82" s="305"/>
      <c r="E82" s="305"/>
      <c r="F82" s="306"/>
      <c r="G82" s="306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7"/>
      <c r="AH82" s="307"/>
      <c r="AI82" s="307"/>
      <c r="AJ82" s="305"/>
    </row>
    <row r="83" spans="1:36" s="256" customFormat="1">
      <c r="A83" s="305"/>
      <c r="B83" s="305"/>
      <c r="C83" s="305"/>
      <c r="D83" s="305"/>
      <c r="E83" s="305"/>
      <c r="F83" s="306"/>
      <c r="G83" s="306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7"/>
      <c r="AH83" s="307"/>
      <c r="AI83" s="307"/>
      <c r="AJ83" s="305"/>
    </row>
    <row r="84" spans="1:36" s="256" customFormat="1">
      <c r="A84" s="305"/>
      <c r="B84" s="305"/>
      <c r="C84" s="305"/>
      <c r="D84" s="305"/>
      <c r="E84" s="305"/>
      <c r="F84" s="306"/>
      <c r="G84" s="306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7"/>
      <c r="AH84" s="307"/>
      <c r="AI84" s="307"/>
      <c r="AJ84" s="305"/>
    </row>
    <row r="85" spans="1:36" s="256" customFormat="1">
      <c r="A85" s="305"/>
      <c r="B85" s="305"/>
      <c r="C85" s="305"/>
      <c r="D85" s="305"/>
      <c r="E85" s="305"/>
      <c r="F85" s="306"/>
      <c r="G85" s="306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7"/>
      <c r="AH85" s="307"/>
      <c r="AI85" s="307"/>
      <c r="AJ85" s="305"/>
    </row>
    <row r="86" spans="1:36" s="256" customFormat="1">
      <c r="A86" s="305"/>
      <c r="B86" s="305"/>
      <c r="C86" s="305"/>
      <c r="D86" s="305"/>
      <c r="E86" s="305"/>
      <c r="F86" s="306"/>
      <c r="G86" s="306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7"/>
      <c r="AH86" s="307"/>
      <c r="AI86" s="307"/>
      <c r="AJ86" s="305"/>
    </row>
    <row r="87" spans="1:36" s="256" customFormat="1">
      <c r="A87" s="305"/>
      <c r="B87" s="305"/>
      <c r="C87" s="305"/>
      <c r="D87" s="305"/>
      <c r="E87" s="305"/>
      <c r="F87" s="306"/>
      <c r="G87" s="306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7"/>
      <c r="AH87" s="307"/>
      <c r="AI87" s="307"/>
      <c r="AJ87" s="305"/>
    </row>
    <row r="88" spans="1:36" s="256" customFormat="1">
      <c r="A88" s="305"/>
      <c r="B88" s="305"/>
      <c r="C88" s="305"/>
      <c r="D88" s="305"/>
      <c r="E88" s="305"/>
      <c r="F88" s="306"/>
      <c r="G88" s="306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7"/>
      <c r="AH88" s="307"/>
      <c r="AI88" s="307"/>
      <c r="AJ88" s="305"/>
    </row>
    <row r="89" spans="1:36" s="256" customFormat="1">
      <c r="A89" s="305"/>
      <c r="B89" s="305"/>
      <c r="C89" s="305"/>
      <c r="D89" s="305"/>
      <c r="E89" s="305"/>
      <c r="F89" s="306"/>
      <c r="G89" s="306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7"/>
      <c r="AH89" s="307"/>
      <c r="AI89" s="307"/>
      <c r="AJ89" s="305"/>
    </row>
    <row r="90" spans="1:36" s="256" customFormat="1">
      <c r="A90" s="305"/>
      <c r="B90" s="305"/>
      <c r="C90" s="305"/>
      <c r="D90" s="305"/>
      <c r="E90" s="305"/>
      <c r="F90" s="306"/>
      <c r="G90" s="306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7"/>
      <c r="AH90" s="307"/>
      <c r="AI90" s="307"/>
      <c r="AJ90" s="305"/>
    </row>
    <row r="91" spans="1:36" s="256" customFormat="1">
      <c r="A91" s="305"/>
      <c r="B91" s="305"/>
      <c r="C91" s="305"/>
      <c r="D91" s="305"/>
      <c r="E91" s="305"/>
      <c r="F91" s="306"/>
      <c r="G91" s="306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7"/>
      <c r="AH91" s="307"/>
      <c r="AI91" s="307"/>
      <c r="AJ91" s="305"/>
    </row>
    <row r="92" spans="1:36" s="256" customFormat="1">
      <c r="A92" s="305"/>
      <c r="B92" s="305"/>
      <c r="C92" s="305"/>
      <c r="D92" s="305"/>
      <c r="E92" s="305"/>
      <c r="F92" s="306"/>
      <c r="G92" s="306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7"/>
      <c r="AH92" s="307"/>
      <c r="AI92" s="307"/>
      <c r="AJ92" s="305"/>
    </row>
    <row r="93" spans="1:36" s="256" customFormat="1">
      <c r="A93" s="305"/>
      <c r="B93" s="305"/>
      <c r="C93" s="305"/>
      <c r="D93" s="305"/>
      <c r="E93" s="305"/>
      <c r="F93" s="306"/>
      <c r="G93" s="306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7"/>
      <c r="AH93" s="307"/>
      <c r="AI93" s="307"/>
      <c r="AJ93" s="305"/>
    </row>
    <row r="94" spans="1:36" s="256" customFormat="1">
      <c r="A94" s="305"/>
      <c r="B94" s="305"/>
      <c r="C94" s="305"/>
      <c r="D94" s="305"/>
      <c r="E94" s="305"/>
      <c r="F94" s="306"/>
      <c r="G94" s="306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7"/>
      <c r="AH94" s="307"/>
      <c r="AI94" s="307"/>
      <c r="AJ94" s="305"/>
    </row>
    <row r="95" spans="1:36" s="256" customFormat="1">
      <c r="A95" s="305"/>
      <c r="B95" s="305"/>
      <c r="C95" s="305"/>
      <c r="D95" s="305"/>
      <c r="E95" s="305"/>
      <c r="F95" s="306"/>
      <c r="G95" s="306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7"/>
      <c r="AH95" s="307"/>
      <c r="AI95" s="307"/>
      <c r="AJ95" s="305"/>
    </row>
    <row r="96" spans="1:36" s="256" customFormat="1">
      <c r="A96" s="305"/>
      <c r="B96" s="305"/>
      <c r="C96" s="305"/>
      <c r="D96" s="305"/>
      <c r="E96" s="305"/>
      <c r="F96" s="306"/>
      <c r="G96" s="306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7"/>
      <c r="AH96" s="307"/>
      <c r="AI96" s="307"/>
      <c r="AJ96" s="305"/>
    </row>
    <row r="97" spans="1:36" s="256" customFormat="1">
      <c r="A97" s="305"/>
      <c r="B97" s="305"/>
      <c r="C97" s="305"/>
      <c r="D97" s="305"/>
      <c r="E97" s="305"/>
      <c r="F97" s="306"/>
      <c r="G97" s="306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7"/>
      <c r="AH97" s="307"/>
      <c r="AI97" s="307"/>
      <c r="AJ97" s="305"/>
    </row>
    <row r="98" spans="1:36" s="256" customFormat="1">
      <c r="A98" s="305"/>
      <c r="B98" s="305"/>
      <c r="C98" s="305"/>
      <c r="D98" s="305"/>
      <c r="E98" s="305"/>
      <c r="F98" s="306"/>
      <c r="G98" s="306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7"/>
      <c r="AH98" s="307"/>
      <c r="AI98" s="307"/>
      <c r="AJ98" s="305"/>
    </row>
    <row r="99" spans="1:36" s="256" customFormat="1">
      <c r="A99" s="305"/>
      <c r="B99" s="305"/>
      <c r="C99" s="305"/>
      <c r="D99" s="305"/>
      <c r="E99" s="305"/>
      <c r="F99" s="306"/>
      <c r="G99" s="306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7"/>
      <c r="AH99" s="307"/>
      <c r="AI99" s="307"/>
      <c r="AJ99" s="305"/>
    </row>
    <row r="100" spans="1:36" s="256" customFormat="1">
      <c r="A100" s="305"/>
      <c r="B100" s="305"/>
      <c r="C100" s="305"/>
      <c r="D100" s="305"/>
      <c r="E100" s="305"/>
      <c r="F100" s="306"/>
      <c r="G100" s="306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7"/>
      <c r="AH100" s="307"/>
      <c r="AI100" s="307"/>
      <c r="AJ100" s="305"/>
    </row>
    <row r="101" spans="1:36" s="256" customFormat="1">
      <c r="A101" s="305"/>
      <c r="B101" s="305"/>
      <c r="C101" s="305"/>
      <c r="D101" s="305"/>
      <c r="E101" s="305"/>
      <c r="F101" s="306"/>
      <c r="G101" s="306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7"/>
      <c r="AH101" s="307"/>
      <c r="AI101" s="307"/>
      <c r="AJ101" s="305"/>
    </row>
    <row r="102" spans="1:36" s="256" customFormat="1">
      <c r="A102" s="305"/>
      <c r="B102" s="305"/>
      <c r="C102" s="305"/>
      <c r="D102" s="305"/>
      <c r="E102" s="305"/>
      <c r="F102" s="306"/>
      <c r="G102" s="306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7"/>
      <c r="AH102" s="307"/>
      <c r="AI102" s="307"/>
      <c r="AJ102" s="305"/>
    </row>
    <row r="103" spans="1:36" s="256" customFormat="1">
      <c r="A103" s="305"/>
      <c r="B103" s="305"/>
      <c r="C103" s="305"/>
      <c r="D103" s="305"/>
      <c r="E103" s="305"/>
      <c r="F103" s="306"/>
      <c r="G103" s="306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7"/>
      <c r="AH103" s="307"/>
      <c r="AI103" s="307"/>
      <c r="AJ103" s="305"/>
    </row>
    <row r="104" spans="1:36" s="256" customFormat="1">
      <c r="A104" s="305"/>
      <c r="B104" s="305"/>
      <c r="C104" s="305"/>
      <c r="D104" s="305"/>
      <c r="E104" s="305"/>
      <c r="F104" s="306"/>
      <c r="G104" s="306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7"/>
      <c r="AH104" s="307"/>
      <c r="AI104" s="307"/>
      <c r="AJ104" s="305"/>
    </row>
    <row r="105" spans="1:36" s="256" customFormat="1">
      <c r="A105" s="305"/>
      <c r="B105" s="305"/>
      <c r="C105" s="305"/>
      <c r="D105" s="305"/>
      <c r="E105" s="305"/>
      <c r="F105" s="306"/>
      <c r="G105" s="306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7"/>
      <c r="AH105" s="307"/>
      <c r="AI105" s="307"/>
      <c r="AJ105" s="305"/>
    </row>
    <row r="106" spans="1:36" s="256" customFormat="1">
      <c r="A106" s="305"/>
      <c r="B106" s="305"/>
      <c r="C106" s="305"/>
      <c r="D106" s="305"/>
      <c r="E106" s="305"/>
      <c r="F106" s="306"/>
      <c r="G106" s="306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7"/>
      <c r="AH106" s="307"/>
      <c r="AI106" s="307"/>
      <c r="AJ106" s="305"/>
    </row>
    <row r="107" spans="1:36" s="256" customFormat="1">
      <c r="A107" s="305"/>
      <c r="B107" s="305"/>
      <c r="C107" s="305"/>
      <c r="D107" s="305"/>
      <c r="E107" s="305"/>
      <c r="F107" s="306"/>
      <c r="G107" s="306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7"/>
      <c r="AH107" s="307"/>
      <c r="AI107" s="307"/>
      <c r="AJ107" s="305"/>
    </row>
    <row r="108" spans="1:36" s="256" customFormat="1">
      <c r="A108" s="305"/>
      <c r="B108" s="305"/>
      <c r="C108" s="305"/>
      <c r="D108" s="305"/>
      <c r="E108" s="305"/>
      <c r="F108" s="306"/>
      <c r="G108" s="306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7"/>
      <c r="AH108" s="307"/>
      <c r="AI108" s="307"/>
      <c r="AJ108" s="305"/>
    </row>
    <row r="109" spans="1:36" s="256" customFormat="1">
      <c r="A109" s="305"/>
      <c r="B109" s="305"/>
      <c r="C109" s="305"/>
      <c r="D109" s="305"/>
      <c r="E109" s="305"/>
      <c r="F109" s="306"/>
      <c r="G109" s="306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7"/>
      <c r="AH109" s="307"/>
      <c r="AI109" s="307"/>
      <c r="AJ109" s="305"/>
    </row>
    <row r="110" spans="1:36" s="256" customFormat="1">
      <c r="A110" s="305"/>
      <c r="B110" s="305"/>
      <c r="C110" s="305"/>
      <c r="D110" s="305"/>
      <c r="E110" s="305"/>
      <c r="F110" s="306"/>
      <c r="G110" s="306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7"/>
      <c r="AH110" s="307"/>
      <c r="AI110" s="307"/>
      <c r="AJ110" s="305"/>
    </row>
    <row r="111" spans="1:36" s="256" customFormat="1">
      <c r="A111" s="305"/>
      <c r="B111" s="305"/>
      <c r="C111" s="305"/>
      <c r="D111" s="305"/>
      <c r="E111" s="305"/>
      <c r="F111" s="306"/>
      <c r="G111" s="306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7"/>
      <c r="AH111" s="307"/>
      <c r="AI111" s="307"/>
      <c r="AJ111" s="305"/>
    </row>
    <row r="112" spans="1:36" s="256" customFormat="1">
      <c r="A112" s="305"/>
      <c r="B112" s="305"/>
      <c r="C112" s="305"/>
      <c r="D112" s="305"/>
      <c r="E112" s="305"/>
      <c r="F112" s="306"/>
      <c r="G112" s="306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7"/>
      <c r="AH112" s="307"/>
      <c r="AI112" s="307"/>
      <c r="AJ112" s="305"/>
    </row>
    <row r="113" spans="1:36" s="256" customFormat="1">
      <c r="A113" s="305"/>
      <c r="B113" s="305"/>
      <c r="C113" s="305"/>
      <c r="D113" s="305"/>
      <c r="E113" s="305"/>
      <c r="F113" s="306"/>
      <c r="G113" s="306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7"/>
      <c r="AH113" s="307"/>
      <c r="AI113" s="307"/>
      <c r="AJ113" s="305"/>
    </row>
    <row r="114" spans="1:36" s="256" customFormat="1">
      <c r="A114" s="305"/>
      <c r="B114" s="305"/>
      <c r="C114" s="305"/>
      <c r="D114" s="305"/>
      <c r="E114" s="305"/>
      <c r="F114" s="306"/>
      <c r="G114" s="306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7"/>
      <c r="AH114" s="307"/>
      <c r="AI114" s="307"/>
      <c r="AJ114" s="305"/>
    </row>
    <row r="115" spans="1:36" s="256" customFormat="1">
      <c r="A115" s="305"/>
      <c r="B115" s="305"/>
      <c r="C115" s="305"/>
      <c r="D115" s="305"/>
      <c r="E115" s="305"/>
      <c r="F115" s="306"/>
      <c r="G115" s="306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7"/>
      <c r="AH115" s="307"/>
      <c r="AI115" s="307"/>
      <c r="AJ115" s="305"/>
    </row>
    <row r="116" spans="1:36" s="256" customFormat="1">
      <c r="A116" s="305"/>
      <c r="B116" s="305"/>
      <c r="C116" s="305"/>
      <c r="D116" s="305"/>
      <c r="E116" s="305"/>
      <c r="F116" s="306"/>
      <c r="G116" s="306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7"/>
      <c r="AH116" s="307"/>
      <c r="AI116" s="307"/>
      <c r="AJ116" s="305"/>
    </row>
    <row r="117" spans="1:36" s="256" customFormat="1">
      <c r="A117" s="305"/>
      <c r="B117" s="305"/>
      <c r="C117" s="305"/>
      <c r="D117" s="305"/>
      <c r="E117" s="305"/>
      <c r="F117" s="306"/>
      <c r="G117" s="306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7"/>
      <c r="AH117" s="307"/>
      <c r="AI117" s="307"/>
      <c r="AJ117" s="305"/>
    </row>
    <row r="118" spans="1:36" s="256" customFormat="1">
      <c r="A118" s="305"/>
      <c r="B118" s="305"/>
      <c r="C118" s="305"/>
      <c r="D118" s="305"/>
      <c r="E118" s="305"/>
      <c r="F118" s="306"/>
      <c r="G118" s="306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7"/>
      <c r="AH118" s="307"/>
      <c r="AI118" s="307"/>
      <c r="AJ118" s="305"/>
    </row>
    <row r="119" spans="1:36" s="256" customFormat="1">
      <c r="A119" s="305"/>
      <c r="B119" s="305"/>
      <c r="C119" s="305"/>
      <c r="D119" s="305"/>
      <c r="E119" s="305"/>
      <c r="F119" s="306"/>
      <c r="G119" s="306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7"/>
      <c r="AH119" s="307"/>
      <c r="AI119" s="307"/>
      <c r="AJ119" s="305"/>
    </row>
    <row r="120" spans="1:36" s="256" customFormat="1">
      <c r="A120" s="305"/>
      <c r="B120" s="305"/>
      <c r="C120" s="305"/>
      <c r="D120" s="305"/>
      <c r="E120" s="305"/>
      <c r="F120" s="306"/>
      <c r="G120" s="306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7"/>
      <c r="AH120" s="307"/>
      <c r="AI120" s="307"/>
      <c r="AJ120" s="305"/>
    </row>
  </sheetData>
  <mergeCells count="37">
    <mergeCell ref="A1:AJ1"/>
    <mergeCell ref="A2:B2"/>
    <mergeCell ref="C2:F2"/>
    <mergeCell ref="AF2:AJ2"/>
    <mergeCell ref="A3:A4"/>
    <mergeCell ref="B3:B4"/>
    <mergeCell ref="C3:C4"/>
    <mergeCell ref="D3:D4"/>
    <mergeCell ref="E3:E4"/>
    <mergeCell ref="F3:F4"/>
    <mergeCell ref="AI3:AI4"/>
    <mergeCell ref="AJ3:AJ4"/>
    <mergeCell ref="AD3:AD4"/>
    <mergeCell ref="AE3:AE4"/>
    <mergeCell ref="AF3:AF4"/>
    <mergeCell ref="Q3:Q4"/>
    <mergeCell ref="R3:R4"/>
    <mergeCell ref="S3:S4"/>
    <mergeCell ref="T3:W3"/>
    <mergeCell ref="X3:Y3"/>
    <mergeCell ref="Z3:Z4"/>
    <mergeCell ref="A52:B52"/>
    <mergeCell ref="F52:J52"/>
    <mergeCell ref="Z52:AC52"/>
    <mergeCell ref="AG3:AG4"/>
    <mergeCell ref="AH3:AH4"/>
    <mergeCell ref="G3:G4"/>
    <mergeCell ref="H3:H4"/>
    <mergeCell ref="I3:L3"/>
    <mergeCell ref="M3:N3"/>
    <mergeCell ref="O3:O4"/>
    <mergeCell ref="P3:P4"/>
    <mergeCell ref="A5:AJ5"/>
    <mergeCell ref="I48:AI48"/>
    <mergeCell ref="AA3:AA4"/>
    <mergeCell ref="AB3:AB4"/>
    <mergeCell ref="AC3:AC4"/>
  </mergeCells>
  <phoneticPr fontId="27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7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тит</vt:lpstr>
      <vt:lpstr>СУД</vt:lpstr>
      <vt:lpstr>ГРАФ</vt:lpstr>
      <vt:lpstr>БРИГАДЫ</vt:lpstr>
      <vt:lpstr>СОСТ-М</vt:lpstr>
      <vt:lpstr>СОСТ-Ж</vt:lpstr>
      <vt:lpstr>инд ж</vt:lpstr>
      <vt:lpstr>Син ж</vt:lpstr>
      <vt:lpstr>инд м</vt:lpstr>
      <vt:lpstr>Син м</vt:lpstr>
      <vt:lpstr>КОМ ПРЕДВ.</vt:lpstr>
      <vt:lpstr>фин-инд</vt:lpstr>
      <vt:lpstr>фин-син</vt:lpstr>
      <vt:lpstr>комад фин </vt:lpstr>
      <vt:lpstr>ОБЩ.</vt:lpstr>
      <vt:lpstr>БРИГАДЫ!Область_печати</vt:lpstr>
      <vt:lpstr>ГРАФ!Область_печати</vt:lpstr>
      <vt:lpstr>'инд м'!Область_печати</vt:lpstr>
      <vt:lpstr>'КОМ ПРЕДВ.'!Область_печати</vt:lpstr>
      <vt:lpstr>'комад фин '!Область_печати</vt:lpstr>
      <vt:lpstr>ОБЩ.!Область_печати</vt:lpstr>
      <vt:lpstr>'Син ж'!Область_печати</vt:lpstr>
      <vt:lpstr>'Син м'!Область_печати</vt:lpstr>
      <vt:lpstr>'СОСТ-Ж'!Область_печати</vt:lpstr>
      <vt:lpstr>'СОСТ-М'!Область_печати</vt:lpstr>
      <vt:lpstr>СУД!Область_печати</vt:lpstr>
      <vt:lpstr>тит!Область_печати</vt:lpstr>
      <vt:lpstr>'фин-инд'!Область_печати</vt:lpstr>
      <vt:lpstr>'фин-син'!Область_печати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cp:lastPrinted>2018-01-20T10:31:48Z</cp:lastPrinted>
  <dcterms:created xsi:type="dcterms:W3CDTF">2018-01-19T18:42:59Z</dcterms:created>
  <dcterms:modified xsi:type="dcterms:W3CDTF">2018-01-22T13:19:50Z</dcterms:modified>
</cp:coreProperties>
</file>